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5960" activeTab="0"/>
  </bookViews>
  <sheets>
    <sheet name="Sheet1" sheetId="1" r:id="rId1"/>
    <sheet name="Sheet3" sheetId="2" r:id="rId2"/>
  </sheets>
  <definedNames>
    <definedName name="_xlnm.Print_Area" localSheetId="0">'Sheet1'!$A$1:$W$123</definedName>
  </definedNames>
  <calcPr fullCalcOnLoad="1"/>
</workbook>
</file>

<file path=xl/sharedStrings.xml><?xml version="1.0" encoding="utf-8"?>
<sst xmlns="http://schemas.openxmlformats.org/spreadsheetml/2006/main" count="677" uniqueCount="355">
  <si>
    <t>TEST</t>
  </si>
  <si>
    <t>F</t>
  </si>
  <si>
    <t>E</t>
  </si>
  <si>
    <t>D</t>
  </si>
  <si>
    <t>C</t>
  </si>
  <si>
    <t>B</t>
  </si>
  <si>
    <t>A</t>
  </si>
  <si>
    <t>total test</t>
  </si>
  <si>
    <t>Ispit</t>
  </si>
  <si>
    <t>Popravni</t>
  </si>
  <si>
    <t>Popravni test</t>
  </si>
  <si>
    <t>Domaći (max. 20)</t>
  </si>
  <si>
    <t>Redovni test</t>
  </si>
  <si>
    <t>Prvi avgustovski rok</t>
  </si>
  <si>
    <t>Drugi avgustovski rok</t>
  </si>
  <si>
    <t>Rd. broj</t>
  </si>
  <si>
    <t>Ocjena</t>
  </si>
  <si>
    <t>Ukupno</t>
  </si>
  <si>
    <t>Total Avgust</t>
  </si>
  <si>
    <t>Total ispit</t>
  </si>
  <si>
    <t>PREDMET: Empirijska istraživanja sa osnovama statistike, br. kredita 8.00</t>
  </si>
  <si>
    <t>Ivana</t>
  </si>
  <si>
    <t>Tamara Miković</t>
  </si>
  <si>
    <t>Erna Kučević</t>
  </si>
  <si>
    <t>Samra Kojašević</t>
  </si>
  <si>
    <t>Jasmina Pepić</t>
  </si>
  <si>
    <t>Ivana Vujačić</t>
  </si>
  <si>
    <t>Selma Šabotić</t>
  </si>
  <si>
    <t>Bulatović</t>
  </si>
  <si>
    <t>Aleksandra</t>
  </si>
  <si>
    <t>Brajović</t>
  </si>
  <si>
    <t>Milica</t>
  </si>
  <si>
    <t>GRUPA</t>
  </si>
  <si>
    <t>I</t>
  </si>
  <si>
    <t>Neaktivno</t>
  </si>
  <si>
    <t>%</t>
  </si>
  <si>
    <t>Mia</t>
  </si>
  <si>
    <t>Gardašević</t>
  </si>
  <si>
    <t>Jovana</t>
  </si>
  <si>
    <t>Jagetić</t>
  </si>
  <si>
    <t>Katarina</t>
  </si>
  <si>
    <t>Konatar</t>
  </si>
  <si>
    <t>Isidora</t>
  </si>
  <si>
    <t>Vojvodić</t>
  </si>
  <si>
    <t>Anđela</t>
  </si>
  <si>
    <t>Brnović</t>
  </si>
  <si>
    <t>Marijana</t>
  </si>
  <si>
    <t>Tomić</t>
  </si>
  <si>
    <t>Rijalda</t>
  </si>
  <si>
    <t>Ramusović</t>
  </si>
  <si>
    <t>Petar</t>
  </si>
  <si>
    <t>Laušević</t>
  </si>
  <si>
    <t>Nađa</t>
  </si>
  <si>
    <t>Marsenić</t>
  </si>
  <si>
    <t>Luka</t>
  </si>
  <si>
    <t>Nikola</t>
  </si>
  <si>
    <t>Banović</t>
  </si>
  <si>
    <t>Vedrana</t>
  </si>
  <si>
    <t>Zlaić</t>
  </si>
  <si>
    <t>Slađana</t>
  </si>
  <si>
    <t>Đinović</t>
  </si>
  <si>
    <t>Mirko</t>
  </si>
  <si>
    <t>Miranović</t>
  </si>
  <si>
    <t>Helena</t>
  </si>
  <si>
    <t>Una</t>
  </si>
  <si>
    <t>Vukotić</t>
  </si>
  <si>
    <t>Jelena</t>
  </si>
  <si>
    <t>Radulović</t>
  </si>
  <si>
    <t>Elma</t>
  </si>
  <si>
    <t>Ljuca</t>
  </si>
  <si>
    <t>Adnan</t>
  </si>
  <si>
    <t>Metanović</t>
  </si>
  <si>
    <t>Sara</t>
  </si>
  <si>
    <t>Pejović</t>
  </si>
  <si>
    <t>S</t>
  </si>
  <si>
    <t>Sandra</t>
  </si>
  <si>
    <t>Rajković</t>
  </si>
  <si>
    <t>Dina</t>
  </si>
  <si>
    <t>Pepić</t>
  </si>
  <si>
    <t>Elena</t>
  </si>
  <si>
    <t>Mavrak</t>
  </si>
  <si>
    <t>Nina</t>
  </si>
  <si>
    <t>Vučić</t>
  </si>
  <si>
    <t>Sava</t>
  </si>
  <si>
    <t>Mirković</t>
  </si>
  <si>
    <t>Drljević</t>
  </si>
  <si>
    <t>Tamara</t>
  </si>
  <si>
    <t>Terzić</t>
  </si>
  <si>
    <t>Kristina</t>
  </si>
  <si>
    <t>Gojčaj</t>
  </si>
  <si>
    <t>Popović</t>
  </si>
  <si>
    <t>Ivan</t>
  </si>
  <si>
    <t>Krivokapić</t>
  </si>
  <si>
    <t>Renata</t>
  </si>
  <si>
    <t>Selčanin</t>
  </si>
  <si>
    <t>Đorđe</t>
  </si>
  <si>
    <t>Vukićević</t>
  </si>
  <si>
    <t>Miloš</t>
  </si>
  <si>
    <t>Jakov</t>
  </si>
  <si>
    <t>Janjušević</t>
  </si>
  <si>
    <t>Đaković</t>
  </si>
  <si>
    <t>Dejana</t>
  </si>
  <si>
    <t>Peličić</t>
  </si>
  <si>
    <t>Nikolina</t>
  </si>
  <si>
    <t>Vračar</t>
  </si>
  <si>
    <t>Čupić</t>
  </si>
  <si>
    <t>Vuksanović</t>
  </si>
  <si>
    <t>Dino</t>
  </si>
  <si>
    <t>Mučić</t>
  </si>
  <si>
    <t>Miljana</t>
  </si>
  <si>
    <t>Danilović</t>
  </si>
  <si>
    <t>Klara</t>
  </si>
  <si>
    <t>Drobnjak</t>
  </si>
  <si>
    <t>Majna</t>
  </si>
  <si>
    <t>Merulić</t>
  </si>
  <si>
    <t>Miković</t>
  </si>
  <si>
    <t>Erna</t>
  </si>
  <si>
    <t>Kučević</t>
  </si>
  <si>
    <t>Dajana</t>
  </si>
  <si>
    <t>Radović</t>
  </si>
  <si>
    <t>Femić</t>
  </si>
  <si>
    <t>Branko</t>
  </si>
  <si>
    <t>Đurišić</t>
  </si>
  <si>
    <t>Samra</t>
  </si>
  <si>
    <t>Kojašević</t>
  </si>
  <si>
    <t>Jasmina</t>
  </si>
  <si>
    <t>Vujačić</t>
  </si>
  <si>
    <t>Selma</t>
  </si>
  <si>
    <t>Šabotić</t>
  </si>
  <si>
    <t>Mia Gardašević</t>
  </si>
  <si>
    <t>Jovana Jagetić</t>
  </si>
  <si>
    <t>Katarina Konatar</t>
  </si>
  <si>
    <t>Isidora Vojvodić</t>
  </si>
  <si>
    <t>Anđela Brnović</t>
  </si>
  <si>
    <t>Anđela Gardašević</t>
  </si>
  <si>
    <t>Marijana Tomić</t>
  </si>
  <si>
    <t>Rijalda Ramusović</t>
  </si>
  <si>
    <t>Petar Laušević</t>
  </si>
  <si>
    <t>Nađa Marsenić</t>
  </si>
  <si>
    <t>Luka Bulatović</t>
  </si>
  <si>
    <t>Nikola Banović</t>
  </si>
  <si>
    <t>Vedrana Zlaić</t>
  </si>
  <si>
    <t>Slađana Đinović</t>
  </si>
  <si>
    <t>Mirko Miranović</t>
  </si>
  <si>
    <t>Helena Brajović</t>
  </si>
  <si>
    <t>Una Vukotić</t>
  </si>
  <si>
    <t>Jelena Radulović</t>
  </si>
  <si>
    <t>Elma Ljuca</t>
  </si>
  <si>
    <t>Adnan Metanović</t>
  </si>
  <si>
    <t>Sara Pejović</t>
  </si>
  <si>
    <t>Sandra Rajković</t>
  </si>
  <si>
    <t>Dina Pepić</t>
  </si>
  <si>
    <t>Elena Mavrak</t>
  </si>
  <si>
    <t>Nina Vučić</t>
  </si>
  <si>
    <t>Sava Mirković</t>
  </si>
  <si>
    <t>Aleksandra Drljević</t>
  </si>
  <si>
    <t>Tamara Terzić</t>
  </si>
  <si>
    <t>Kristina Gojčaj</t>
  </si>
  <si>
    <t>Nađa Popović</t>
  </si>
  <si>
    <t>Ivan Krivokapić</t>
  </si>
  <si>
    <t>Renata Selčanin</t>
  </si>
  <si>
    <t>Đorđe Vukićević</t>
  </si>
  <si>
    <t>Miloš Miranović</t>
  </si>
  <si>
    <t>Jakov Janjušević</t>
  </si>
  <si>
    <t>Anđela Đaković</t>
  </si>
  <si>
    <t>Dejana Peličić</t>
  </si>
  <si>
    <t>Nikolina Vračar</t>
  </si>
  <si>
    <t>Nikolina Čupić</t>
  </si>
  <si>
    <t>Miloš Vuksanović</t>
  </si>
  <si>
    <t>Dino Mučić</t>
  </si>
  <si>
    <t>Miljana Krivokapić</t>
  </si>
  <si>
    <t>Milica Danilović</t>
  </si>
  <si>
    <t>Klara Drobnjak</t>
  </si>
  <si>
    <t>Majna Merulić</t>
  </si>
  <si>
    <t>Dajana Radović</t>
  </si>
  <si>
    <t>Milica Femić</t>
  </si>
  <si>
    <t>Branko Đurišić</t>
  </si>
  <si>
    <t>indeks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</si>
  <si>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</si>
  <si>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</si>
  <si>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</si>
  <si>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</si>
  <si>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</si>
  <si>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</si>
  <si>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</si>
  <si>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</si>
  <si>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</si>
  <si>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</si>
  <si>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</si>
  <si>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13/2019</t>
  </si>
  <si>
    <t>14/2019</t>
  </si>
  <si>
    <t>15/2019</t>
  </si>
  <si>
    <t>16/2019</t>
  </si>
  <si>
    <t>17/2019</t>
  </si>
  <si>
    <t>18/2019</t>
  </si>
  <si>
    <t>19/2019</t>
  </si>
  <si>
    <t>20/2019</t>
  </si>
  <si>
    <t>21/2019</t>
  </si>
  <si>
    <t>23/2019</t>
  </si>
  <si>
    <t>24/2019</t>
  </si>
  <si>
    <t>25/2019</t>
  </si>
  <si>
    <t>26/2019</t>
  </si>
  <si>
    <t>28/2019</t>
  </si>
  <si>
    <t>29/2019</t>
  </si>
  <si>
    <t>30/2019</t>
  </si>
  <si>
    <t>31/2019</t>
  </si>
  <si>
    <t>32/2019</t>
  </si>
  <si>
    <t>33/2019</t>
  </si>
  <si>
    <t>34/2019</t>
  </si>
  <si>
    <t>37/2019</t>
  </si>
  <si>
    <t>40/2019</t>
  </si>
  <si>
    <t>43/2019</t>
  </si>
  <si>
    <t>46/2019</t>
  </si>
  <si>
    <t>47/2019</t>
  </si>
  <si>
    <t>48/2019</t>
  </si>
  <si>
    <t>49/2019</t>
  </si>
  <si>
    <t>50/2019</t>
  </si>
  <si>
    <t>52/2019</t>
  </si>
  <si>
    <t>53/2019</t>
  </si>
  <si>
    <t>56/2019</t>
  </si>
  <si>
    <t>57/2019</t>
  </si>
  <si>
    <t>58/2019</t>
  </si>
  <si>
    <t>59/2019</t>
  </si>
  <si>
    <t>9/2018</t>
  </si>
  <si>
    <t>51/2018</t>
  </si>
  <si>
    <t>53/2018</t>
  </si>
  <si>
    <t>54/2018</t>
  </si>
  <si>
    <t>162/2018</t>
  </si>
  <si>
    <t>30/2017</t>
  </si>
  <si>
    <t>39/2017</t>
  </si>
  <si>
    <t>42/2017</t>
  </si>
  <si>
    <t>72/2017</t>
  </si>
  <si>
    <t>II</t>
  </si>
  <si>
    <t>III</t>
  </si>
  <si>
    <t>IV</t>
  </si>
  <si>
    <t>V</t>
  </si>
  <si>
    <t>VI</t>
  </si>
  <si>
    <t>Rad (10)</t>
  </si>
  <si>
    <t>Prezentacija (10)</t>
  </si>
  <si>
    <t>Ana</t>
  </si>
  <si>
    <t>Babović</t>
  </si>
  <si>
    <t>Andrijana</t>
  </si>
  <si>
    <t>Arsović</t>
  </si>
  <si>
    <t>Maja</t>
  </si>
  <si>
    <t>Vuković</t>
  </si>
  <si>
    <t>Tijana</t>
  </si>
  <si>
    <t>Bojović</t>
  </si>
  <si>
    <t>Monika</t>
  </si>
  <si>
    <t>Jovović</t>
  </si>
  <si>
    <t>Petra</t>
  </si>
  <si>
    <t>Čelebić</t>
  </si>
  <si>
    <t>Jovan</t>
  </si>
  <si>
    <t>Ognjen</t>
  </si>
  <si>
    <t>Marina</t>
  </si>
  <si>
    <t>Čuljković</t>
  </si>
  <si>
    <t>Tatjana</t>
  </si>
  <si>
    <t>Minić</t>
  </si>
  <si>
    <t>Tanjević</t>
  </si>
  <si>
    <t>Aldijana</t>
  </si>
  <si>
    <t>Omerović</t>
  </si>
  <si>
    <t>Šćekić</t>
  </si>
  <si>
    <t>Marko</t>
  </si>
  <si>
    <t>Salijević</t>
  </si>
  <si>
    <t>Majda</t>
  </si>
  <si>
    <t>Luković</t>
  </si>
  <si>
    <t>Robert</t>
  </si>
  <si>
    <t>Camaj</t>
  </si>
  <si>
    <t>Ivanović</t>
  </si>
  <si>
    <t>Ristić</t>
  </si>
  <si>
    <t>Neda</t>
  </si>
  <si>
    <t>Pavelina</t>
  </si>
  <si>
    <t>Palević</t>
  </si>
  <si>
    <t>Rina</t>
  </si>
  <si>
    <t>Dedvukaj</t>
  </si>
  <si>
    <t>Marjana</t>
  </si>
  <si>
    <t>Milošević</t>
  </si>
  <si>
    <t>Milatović</t>
  </si>
  <si>
    <t>Saveljić</t>
  </si>
  <si>
    <t>Lidija</t>
  </si>
  <si>
    <t>Zeković</t>
  </si>
  <si>
    <t>Belma</t>
  </si>
  <si>
    <t>Murić</t>
  </si>
  <si>
    <t>Đorđina</t>
  </si>
  <si>
    <t>Perutić</t>
  </si>
  <si>
    <t>Radovan</t>
  </si>
  <si>
    <t>Baltić</t>
  </si>
  <si>
    <t>Anastasija</t>
  </si>
  <si>
    <t>Tomašević</t>
  </si>
  <si>
    <t>Danilo</t>
  </si>
  <si>
    <t>Mrvaljević</t>
  </si>
  <si>
    <t>Arta</t>
  </si>
  <si>
    <t>Đoković</t>
  </si>
  <si>
    <t>Saira</t>
  </si>
  <si>
    <t>Šećerović</t>
  </si>
  <si>
    <t>Vladimir</t>
  </si>
  <si>
    <t>Perazić</t>
  </si>
  <si>
    <t>Maša</t>
  </si>
  <si>
    <t>Ašanin</t>
  </si>
  <si>
    <t>Ajković</t>
  </si>
  <si>
    <t>Dalina</t>
  </si>
  <si>
    <t>Čantić</t>
  </si>
  <si>
    <t>Mert Bugra</t>
  </si>
  <si>
    <t>Čakmak</t>
  </si>
  <si>
    <t>Laban</t>
  </si>
  <si>
    <t>Nerma</t>
  </si>
  <si>
    <t>1/2020</t>
  </si>
  <si>
    <t>2/2020</t>
  </si>
  <si>
    <t>3/2020</t>
  </si>
  <si>
    <t>4/2020</t>
  </si>
  <si>
    <t>5/2020</t>
  </si>
  <si>
    <t>6/2020</t>
  </si>
  <si>
    <t>7/2020</t>
  </si>
  <si>
    <t>9/2020</t>
  </si>
  <si>
    <t>10/2020</t>
  </si>
  <si>
    <t>11/2020</t>
  </si>
  <si>
    <t>14/2020</t>
  </si>
  <si>
    <t>15/2020</t>
  </si>
  <si>
    <t>16/2020</t>
  </si>
  <si>
    <t>18/2020</t>
  </si>
  <si>
    <t>19/2020</t>
  </si>
  <si>
    <t>20/2020</t>
  </si>
  <si>
    <t>21/2020</t>
  </si>
  <si>
    <t>22/2020</t>
  </si>
  <si>
    <t>23/2020</t>
  </si>
  <si>
    <t>25/2020</t>
  </si>
  <si>
    <t>26/2020</t>
  </si>
  <si>
    <t>27/2020</t>
  </si>
  <si>
    <t>29/2020</t>
  </si>
  <si>
    <t>30/2020</t>
  </si>
  <si>
    <t>32/2020</t>
  </si>
  <si>
    <t>34/2020</t>
  </si>
  <si>
    <t>36/2020</t>
  </si>
  <si>
    <t>37/2020</t>
  </si>
  <si>
    <t>38/2020</t>
  </si>
  <si>
    <t>40/2020</t>
  </si>
  <si>
    <t>41/2020</t>
  </si>
  <si>
    <t>42/2020</t>
  </si>
  <si>
    <t>43/2020</t>
  </si>
  <si>
    <t>44/2020</t>
  </si>
  <si>
    <t>45/2020</t>
  </si>
  <si>
    <t>46/2020</t>
  </si>
  <si>
    <t>47/2020</t>
  </si>
  <si>
    <t>49/2020</t>
  </si>
  <si>
    <t>50/2020</t>
  </si>
  <si>
    <t>51/2020</t>
  </si>
  <si>
    <t>53/2020</t>
  </si>
  <si>
    <t>54/2020</t>
  </si>
  <si>
    <t>57/2020</t>
  </si>
  <si>
    <t>58/2020</t>
  </si>
  <si>
    <t>59/2020</t>
  </si>
  <si>
    <t>60/2020</t>
  </si>
  <si>
    <t>39/2018</t>
  </si>
  <si>
    <t>56/2017</t>
  </si>
  <si>
    <t>98/2018</t>
  </si>
  <si>
    <t>Vježbe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</si>
</sst>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sz val="10"/>
      <name val="Century"/>
      <family val="1"/>
    </font>
    <font>
      <sz val="11"/>
      <name val="Century"/>
      <family val="1"/>
    </font>
    <font>
      <sz val="12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9"/>
      <color indexed="63"/>
      <name val="Verdana"/>
      <family val="2"/>
    </font>
    <font>
      <sz val="11"/>
      <color indexed="10"/>
      <name val="Century"/>
      <family val="1"/>
    </font>
    <font>
      <sz val="12"/>
      <color indexed="8"/>
      <name val="Century"/>
      <family val="1"/>
    </font>
    <font>
      <sz val="12"/>
      <color indexed="10"/>
      <name val="Century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9"/>
      <color rgb="FF333333"/>
      <name val="Verdana"/>
      <family val="2"/>
    </font>
    <font>
      <sz val="11"/>
      <color rgb="FFFF0000"/>
      <name val="Century"/>
      <family val="1"/>
    </font>
    <font>
      <sz val="12"/>
      <color theme="1"/>
      <name val="Century"/>
      <family val="1"/>
    </font>
    <font>
      <sz val="12"/>
      <color rgb="FFFF0000"/>
      <name val="Century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 style="double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ouble">
        <color theme="0" tint="-0.3499799966812134"/>
      </bottom>
    </border>
    <border>
      <left style="medium">
        <color rgb="FFDEDFDE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 style="medium">
        <color rgb="FFDEDFDE"/>
      </right>
      <top style="medium">
        <color rgb="FFDEDFDE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DEDFDE"/>
      </right>
      <top>
        <color indexed="63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 style="medium">
        <color rgb="FFDEDFDE"/>
      </right>
      <top>
        <color indexed="63"/>
      </top>
      <bottom style="medium">
        <color rgb="FFDEDFDE"/>
      </bottom>
    </border>
    <border>
      <left style="double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double">
        <color theme="0" tint="-0.3499799966812134"/>
      </top>
      <bottom>
        <color indexed="63"/>
      </bottom>
    </border>
    <border>
      <left style="thin">
        <color theme="0" tint="-0.3499799966812134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 style="double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double">
        <color theme="0" tint="-0.3499799966812134"/>
      </right>
      <top>
        <color indexed="63"/>
      </top>
      <bottom>
        <color indexed="63"/>
      </bottom>
    </border>
    <border>
      <left style="double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>
        <color indexed="63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9" fillId="33" borderId="10" xfId="48" applyFont="1" applyFill="1" applyBorder="1" applyAlignment="1">
      <alignment horizontal="center" vertical="center" wrapText="1" shrinkToFit="1"/>
    </xf>
    <xf numFmtId="0" fontId="49" fillId="33" borderId="0" xfId="0" applyFont="1" applyFill="1" applyAlignment="1">
      <alignment horizontal="center" vertical="center" wrapText="1" shrinkToFit="1"/>
    </xf>
    <xf numFmtId="0" fontId="50" fillId="33" borderId="0" xfId="0" applyFont="1" applyFill="1" applyAlignment="1">
      <alignment horizontal="left"/>
    </xf>
    <xf numFmtId="49" fontId="50" fillId="33" borderId="0" xfId="0" applyNumberFormat="1" applyFont="1" applyFill="1" applyAlignment="1">
      <alignment horizontal="center"/>
    </xf>
    <xf numFmtId="0" fontId="50" fillId="33" borderId="0" xfId="0" applyFont="1" applyFill="1" applyAlignment="1">
      <alignment horizontal="center" vertical="center"/>
    </xf>
    <xf numFmtId="0" fontId="50" fillId="33" borderId="0" xfId="48" applyFont="1" applyFill="1" applyAlignment="1">
      <alignment horizontal="center"/>
    </xf>
    <xf numFmtId="0" fontId="50" fillId="33" borderId="0" xfId="0" applyFont="1" applyFill="1" applyAlignment="1">
      <alignment/>
    </xf>
    <xf numFmtId="0" fontId="50" fillId="33" borderId="11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33" borderId="0" xfId="0" applyFont="1" applyFill="1" applyAlignment="1">
      <alignment vertical="center" wrapText="1" shrinkToFit="1"/>
    </xf>
    <xf numFmtId="0" fontId="50" fillId="33" borderId="13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0" fillId="33" borderId="13" xfId="0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50" fillId="33" borderId="14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194" fontId="50" fillId="33" borderId="0" xfId="0" applyNumberFormat="1" applyFont="1" applyFill="1" applyAlignment="1">
      <alignment/>
    </xf>
    <xf numFmtId="0" fontId="50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6" xfId="0" applyFont="1" applyFill="1" applyBorder="1" applyAlignment="1">
      <alignment horizontal="center"/>
    </xf>
    <xf numFmtId="0" fontId="51" fillId="34" borderId="0" xfId="0" applyFont="1" applyFill="1" applyAlignment="1">
      <alignment vertical="center" wrapText="1"/>
    </xf>
    <xf numFmtId="0" fontId="51" fillId="27" borderId="0" xfId="0" applyFont="1" applyFill="1" applyAlignment="1">
      <alignment vertical="center" wrapText="1"/>
    </xf>
    <xf numFmtId="0" fontId="51" fillId="34" borderId="17" xfId="0" applyFont="1" applyFill="1" applyBorder="1" applyAlignment="1">
      <alignment vertical="center" wrapText="1"/>
    </xf>
    <xf numFmtId="0" fontId="51" fillId="34" borderId="18" xfId="0" applyFont="1" applyFill="1" applyBorder="1" applyAlignment="1">
      <alignment vertical="center" wrapText="1"/>
    </xf>
    <xf numFmtId="0" fontId="51" fillId="34" borderId="19" xfId="0" applyFont="1" applyFill="1" applyBorder="1" applyAlignment="1">
      <alignment vertical="center" wrapText="1"/>
    </xf>
    <xf numFmtId="0" fontId="51" fillId="27" borderId="20" xfId="0" applyFont="1" applyFill="1" applyBorder="1" applyAlignment="1">
      <alignment vertical="center" wrapText="1"/>
    </xf>
    <xf numFmtId="0" fontId="51" fillId="27" borderId="21" xfId="0" applyFont="1" applyFill="1" applyBorder="1" applyAlignment="1">
      <alignment vertical="center" wrapText="1"/>
    </xf>
    <xf numFmtId="0" fontId="51" fillId="34" borderId="20" xfId="0" applyFont="1" applyFill="1" applyBorder="1" applyAlignment="1">
      <alignment vertical="center" wrapText="1"/>
    </xf>
    <xf numFmtId="0" fontId="51" fillId="34" borderId="21" xfId="0" applyFont="1" applyFill="1" applyBorder="1" applyAlignment="1">
      <alignment vertical="center" wrapText="1"/>
    </xf>
    <xf numFmtId="0" fontId="51" fillId="27" borderId="22" xfId="0" applyFont="1" applyFill="1" applyBorder="1" applyAlignment="1">
      <alignment vertical="center" wrapText="1"/>
    </xf>
    <xf numFmtId="0" fontId="51" fillId="27" borderId="23" xfId="0" applyFont="1" applyFill="1" applyBorder="1" applyAlignment="1">
      <alignment vertical="center" wrapText="1"/>
    </xf>
    <xf numFmtId="0" fontId="51" fillId="27" borderId="24" xfId="0" applyFont="1" applyFill="1" applyBorder="1" applyAlignment="1">
      <alignment vertical="center" wrapText="1"/>
    </xf>
    <xf numFmtId="0" fontId="51" fillId="34" borderId="23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50" fillId="0" borderId="25" xfId="0" applyFont="1" applyBorder="1" applyAlignment="1">
      <alignment/>
    </xf>
    <xf numFmtId="194" fontId="50" fillId="33" borderId="26" xfId="0" applyNumberFormat="1" applyFont="1" applyFill="1" applyBorder="1" applyAlignment="1">
      <alignment/>
    </xf>
    <xf numFmtId="194" fontId="50" fillId="35" borderId="27" xfId="0" applyNumberFormat="1" applyFont="1" applyFill="1" applyBorder="1" applyAlignment="1">
      <alignment/>
    </xf>
    <xf numFmtId="194" fontId="49" fillId="33" borderId="0" xfId="0" applyNumberFormat="1" applyFont="1" applyFill="1" applyAlignment="1">
      <alignment/>
    </xf>
    <xf numFmtId="0" fontId="52" fillId="36" borderId="14" xfId="0" applyFont="1" applyFill="1" applyBorder="1" applyAlignment="1">
      <alignment/>
    </xf>
    <xf numFmtId="0" fontId="52" fillId="36" borderId="13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 textRotation="90" wrapText="1" shrinkToFit="1"/>
    </xf>
    <xf numFmtId="0" fontId="49" fillId="33" borderId="10" xfId="0" applyFont="1" applyFill="1" applyBorder="1" applyAlignment="1">
      <alignment horizontal="center" vertical="center" wrapText="1" shrinkToFit="1"/>
    </xf>
    <xf numFmtId="0" fontId="49" fillId="37" borderId="10" xfId="0" applyFont="1" applyFill="1" applyBorder="1" applyAlignment="1">
      <alignment horizontal="center" vertical="center" textRotation="90" wrapText="1" shrinkToFit="1"/>
    </xf>
    <xf numFmtId="0" fontId="49" fillId="37" borderId="10" xfId="0" applyFont="1" applyFill="1" applyBorder="1" applyAlignment="1">
      <alignment horizontal="center" vertical="center" wrapText="1" shrinkToFit="1"/>
    </xf>
    <xf numFmtId="0" fontId="50" fillId="35" borderId="13" xfId="0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right"/>
    </xf>
    <xf numFmtId="194" fontId="50" fillId="33" borderId="0" xfId="0" applyNumberFormat="1" applyFont="1" applyFill="1" applyBorder="1" applyAlignment="1">
      <alignment/>
    </xf>
    <xf numFmtId="194" fontId="5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right"/>
    </xf>
    <xf numFmtId="194" fontId="52" fillId="33" borderId="0" xfId="0" applyNumberFormat="1" applyFont="1" applyFill="1" applyBorder="1" applyAlignment="1">
      <alignment/>
    </xf>
    <xf numFmtId="194" fontId="52" fillId="33" borderId="0" xfId="0" applyNumberFormat="1" applyFont="1" applyFill="1" applyBorder="1" applyAlignment="1">
      <alignment/>
    </xf>
    <xf numFmtId="49" fontId="49" fillId="33" borderId="10" xfId="0" applyNumberFormat="1" applyFont="1" applyFill="1" applyBorder="1" applyAlignment="1">
      <alignment horizontal="center" vertical="center" shrinkToFit="1"/>
    </xf>
    <xf numFmtId="49" fontId="50" fillId="33" borderId="0" xfId="0" applyNumberFormat="1" applyFont="1" applyFill="1" applyBorder="1" applyAlignment="1">
      <alignment/>
    </xf>
    <xf numFmtId="49" fontId="52" fillId="33" borderId="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49" fontId="50" fillId="33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49" fontId="2" fillId="0" borderId="12" xfId="0" applyNumberFormat="1" applyFont="1" applyBorder="1" applyAlignment="1">
      <alignment/>
    </xf>
    <xf numFmtId="0" fontId="50" fillId="0" borderId="28" xfId="0" applyFont="1" applyBorder="1" applyAlignment="1">
      <alignment/>
    </xf>
    <xf numFmtId="0" fontId="50" fillId="0" borderId="28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33" borderId="25" xfId="0" applyFont="1" applyFill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3" fillId="0" borderId="30" xfId="0" applyFont="1" applyBorder="1" applyAlignment="1">
      <alignment/>
    </xf>
    <xf numFmtId="0" fontId="53" fillId="0" borderId="31" xfId="0" applyFont="1" applyBorder="1" applyAlignment="1">
      <alignment horizontal="center"/>
    </xf>
    <xf numFmtId="0" fontId="53" fillId="0" borderId="32" xfId="0" applyFont="1" applyBorder="1" applyAlignment="1">
      <alignment/>
    </xf>
    <xf numFmtId="0" fontId="53" fillId="0" borderId="31" xfId="0" applyFont="1" applyFill="1" applyBorder="1" applyAlignment="1">
      <alignment horizontal="center"/>
    </xf>
    <xf numFmtId="0" fontId="53" fillId="0" borderId="32" xfId="0" applyFont="1" applyFill="1" applyBorder="1" applyAlignment="1">
      <alignment horizontal="right"/>
    </xf>
    <xf numFmtId="0" fontId="53" fillId="0" borderId="33" xfId="0" applyFont="1" applyBorder="1" applyAlignment="1">
      <alignment horizontal="center"/>
    </xf>
    <xf numFmtId="0" fontId="53" fillId="0" borderId="34" xfId="0" applyFont="1" applyBorder="1" applyAlignment="1">
      <alignment/>
    </xf>
    <xf numFmtId="0" fontId="53" fillId="0" borderId="35" xfId="0" applyFont="1" applyBorder="1" applyAlignment="1">
      <alignment horizontal="center"/>
    </xf>
    <xf numFmtId="0" fontId="53" fillId="0" borderId="36" xfId="0" applyFont="1" applyBorder="1" applyAlignment="1">
      <alignment/>
    </xf>
    <xf numFmtId="0" fontId="53" fillId="33" borderId="35" xfId="0" applyFont="1" applyFill="1" applyBorder="1" applyAlignment="1">
      <alignment horizontal="center"/>
    </xf>
    <xf numFmtId="0" fontId="53" fillId="33" borderId="36" xfId="0" applyFont="1" applyFill="1" applyBorder="1" applyAlignment="1">
      <alignment/>
    </xf>
    <xf numFmtId="0" fontId="50" fillId="33" borderId="37" xfId="0" applyFont="1" applyFill="1" applyBorder="1" applyAlignment="1">
      <alignment/>
    </xf>
    <xf numFmtId="0" fontId="50" fillId="33" borderId="38" xfId="0" applyFont="1" applyFill="1" applyBorder="1" applyAlignment="1">
      <alignment/>
    </xf>
    <xf numFmtId="0" fontId="50" fillId="33" borderId="35" xfId="0" applyFont="1" applyFill="1" applyBorder="1" applyAlignment="1">
      <alignment/>
    </xf>
    <xf numFmtId="0" fontId="50" fillId="33" borderId="36" xfId="0" applyFont="1" applyFill="1" applyBorder="1" applyAlignment="1">
      <alignment/>
    </xf>
    <xf numFmtId="0" fontId="50" fillId="0" borderId="35" xfId="0" applyFont="1" applyFill="1" applyBorder="1" applyAlignment="1">
      <alignment/>
    </xf>
    <xf numFmtId="0" fontId="53" fillId="38" borderId="28" xfId="0" applyFont="1" applyFill="1" applyBorder="1" applyAlignment="1">
      <alignment/>
    </xf>
    <xf numFmtId="0" fontId="50" fillId="38" borderId="39" xfId="0" applyFont="1" applyFill="1" applyBorder="1" applyAlignment="1">
      <alignment horizontal="right"/>
    </xf>
    <xf numFmtId="0" fontId="50" fillId="38" borderId="40" xfId="0" applyFont="1" applyFill="1" applyBorder="1" applyAlignment="1">
      <alignment/>
    </xf>
    <xf numFmtId="0" fontId="3" fillId="38" borderId="40" xfId="0" applyFont="1" applyFill="1" applyBorder="1" applyAlignment="1">
      <alignment/>
    </xf>
    <xf numFmtId="0" fontId="50" fillId="38" borderId="41" xfId="0" applyFont="1" applyFill="1" applyBorder="1" applyAlignment="1">
      <alignment/>
    </xf>
    <xf numFmtId="0" fontId="50" fillId="38" borderId="13" xfId="0" applyFont="1" applyFill="1" applyBorder="1" applyAlignment="1">
      <alignment/>
    </xf>
    <xf numFmtId="194" fontId="50" fillId="38" borderId="13" xfId="0" applyNumberFormat="1" applyFont="1" applyFill="1" applyBorder="1" applyAlignment="1">
      <alignment/>
    </xf>
    <xf numFmtId="194" fontId="50" fillId="38" borderId="14" xfId="0" applyNumberFormat="1" applyFont="1" applyFill="1" applyBorder="1" applyAlignment="1">
      <alignment/>
    </xf>
    <xf numFmtId="0" fontId="3" fillId="38" borderId="13" xfId="0" applyFont="1" applyFill="1" applyBorder="1" applyAlignment="1">
      <alignment/>
    </xf>
    <xf numFmtId="194" fontId="3" fillId="38" borderId="14" xfId="0" applyNumberFormat="1" applyFont="1" applyFill="1" applyBorder="1" applyAlignment="1">
      <alignment/>
    </xf>
    <xf numFmtId="0" fontId="50" fillId="38" borderId="15" xfId="0" applyFont="1" applyFill="1" applyBorder="1" applyAlignment="1">
      <alignment/>
    </xf>
    <xf numFmtId="194" fontId="50" fillId="38" borderId="1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1" fillId="34" borderId="22" xfId="0" applyFont="1" applyFill="1" applyBorder="1" applyAlignment="1">
      <alignment vertical="center" wrapText="1"/>
    </xf>
    <xf numFmtId="0" fontId="51" fillId="34" borderId="24" xfId="0" applyFont="1" applyFill="1" applyBorder="1" applyAlignment="1">
      <alignment vertical="center" wrapText="1"/>
    </xf>
    <xf numFmtId="0" fontId="50" fillId="0" borderId="42" xfId="0" applyFont="1" applyBorder="1" applyAlignment="1">
      <alignment/>
    </xf>
    <xf numFmtId="0" fontId="50" fillId="0" borderId="42" xfId="0" applyFont="1" applyBorder="1" applyAlignment="1">
      <alignment horizontal="center"/>
    </xf>
    <xf numFmtId="0" fontId="53" fillId="0" borderId="43" xfId="0" applyFont="1" applyBorder="1" applyAlignment="1">
      <alignment horizontal="center"/>
    </xf>
    <xf numFmtId="0" fontId="53" fillId="0" borderId="44" xfId="0" applyFont="1" applyBorder="1" applyAlignment="1">
      <alignment/>
    </xf>
    <xf numFmtId="0" fontId="50" fillId="38" borderId="45" xfId="0" applyFont="1" applyFill="1" applyBorder="1" applyAlignment="1">
      <alignment horizontal="right"/>
    </xf>
    <xf numFmtId="0" fontId="50" fillId="33" borderId="43" xfId="0" applyFont="1" applyFill="1" applyBorder="1" applyAlignment="1">
      <alignment/>
    </xf>
    <xf numFmtId="0" fontId="50" fillId="33" borderId="44" xfId="0" applyFont="1" applyFill="1" applyBorder="1" applyAlignment="1">
      <alignment/>
    </xf>
    <xf numFmtId="0" fontId="50" fillId="38" borderId="46" xfId="0" applyFont="1" applyFill="1" applyBorder="1" applyAlignment="1">
      <alignment/>
    </xf>
    <xf numFmtId="0" fontId="50" fillId="38" borderId="16" xfId="0" applyFont="1" applyFill="1" applyBorder="1" applyAlignment="1">
      <alignment/>
    </xf>
    <xf numFmtId="0" fontId="49" fillId="33" borderId="10" xfId="0" applyFont="1" applyFill="1" applyBorder="1" applyAlignment="1">
      <alignment horizontal="center" vertical="center" textRotation="90" wrapText="1" shrinkToFit="1"/>
    </xf>
    <xf numFmtId="0" fontId="49" fillId="37" borderId="47" xfId="0" applyFont="1" applyFill="1" applyBorder="1" applyAlignment="1">
      <alignment horizontal="center" vertical="center" wrapText="1" shrinkToFit="1"/>
    </xf>
    <xf numFmtId="0" fontId="49" fillId="37" borderId="48" xfId="0" applyFont="1" applyFill="1" applyBorder="1" applyAlignment="1">
      <alignment horizontal="center" vertical="center" wrapText="1" shrinkToFit="1"/>
    </xf>
    <xf numFmtId="0" fontId="49" fillId="33" borderId="10" xfId="0" applyFont="1" applyFill="1" applyBorder="1" applyAlignment="1">
      <alignment horizontal="center" vertical="center" textRotation="90" wrapText="1" shrinkToFit="1"/>
    </xf>
    <xf numFmtId="0" fontId="49" fillId="33" borderId="10" xfId="0" applyFont="1" applyFill="1" applyBorder="1" applyAlignment="1">
      <alignment horizontal="center" vertical="center" wrapText="1" shrinkToFit="1"/>
    </xf>
    <xf numFmtId="0" fontId="49" fillId="37" borderId="10" xfId="0" applyFont="1" applyFill="1" applyBorder="1" applyAlignment="1">
      <alignment horizontal="center" vertical="center" textRotation="90" wrapText="1" shrinkToFit="1"/>
    </xf>
    <xf numFmtId="0" fontId="49" fillId="37" borderId="10" xfId="0" applyFont="1" applyFill="1" applyBorder="1" applyAlignment="1">
      <alignment horizontal="center" vertical="center" wrapText="1" shrinkToFit="1"/>
    </xf>
    <xf numFmtId="0" fontId="50" fillId="0" borderId="49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6"/>
  <sheetViews>
    <sheetView tabSelected="1"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D12" sqref="D12"/>
    </sheetView>
  </sheetViews>
  <sheetFormatPr defaultColWidth="11.421875" defaultRowHeight="12.75"/>
  <cols>
    <col min="1" max="1" width="4.8515625" style="7" customWidth="1"/>
    <col min="2" max="2" width="8.8515625" style="70" customWidth="1"/>
    <col min="3" max="6" width="7.00390625" style="5" customWidth="1"/>
    <col min="7" max="7" width="5.421875" style="5" customWidth="1"/>
    <col min="8" max="8" width="8.140625" style="6" customWidth="1"/>
    <col min="9" max="9" width="8.140625" style="7" customWidth="1"/>
    <col min="10" max="10" width="6.28125" style="7" customWidth="1"/>
    <col min="11" max="11" width="8.00390625" style="7" customWidth="1"/>
    <col min="12" max="12" width="9.421875" style="7" customWidth="1"/>
    <col min="13" max="13" width="5.8515625" style="7" customWidth="1"/>
    <col min="14" max="14" width="11.8515625" style="7" customWidth="1"/>
    <col min="15" max="15" width="12.00390625" style="7" customWidth="1"/>
    <col min="16" max="16" width="7.140625" style="7" customWidth="1"/>
    <col min="17" max="17" width="8.140625" style="7" customWidth="1"/>
    <col min="18" max="18" width="11.140625" style="9" customWidth="1"/>
    <col min="19" max="16384" width="11.421875" style="7" customWidth="1"/>
  </cols>
  <sheetData>
    <row r="1" spans="1:23" ht="18" customHeight="1">
      <c r="A1" s="3" t="s">
        <v>20</v>
      </c>
      <c r="B1" s="4"/>
      <c r="R1" s="8"/>
      <c r="S1" s="18" t="s">
        <v>34</v>
      </c>
      <c r="T1" s="7">
        <f>COUNTIF(R8:R77,"Neaktivno")</f>
        <v>6</v>
      </c>
      <c r="U1" s="39" t="s">
        <v>35</v>
      </c>
      <c r="W1" s="7">
        <f>SUM(T2:T7)</f>
        <v>49</v>
      </c>
    </row>
    <row r="2" spans="1:22" ht="18" customHeight="1">
      <c r="A2" s="3"/>
      <c r="B2" s="4"/>
      <c r="R2" s="8"/>
      <c r="S2" s="18" t="s">
        <v>1</v>
      </c>
      <c r="T2" s="7">
        <f>COUNTIF(R8:R77,"F")</f>
        <v>49</v>
      </c>
      <c r="U2" s="40">
        <f aca="true" t="shared" si="0" ref="U2:U7">T2/$W$1*100</f>
        <v>100</v>
      </c>
      <c r="V2" s="20">
        <f>100-U2</f>
        <v>0</v>
      </c>
    </row>
    <row r="3" spans="1:22" ht="18" customHeight="1">
      <c r="A3" s="3"/>
      <c r="B3" s="4"/>
      <c r="R3" s="8"/>
      <c r="S3" s="18" t="s">
        <v>2</v>
      </c>
      <c r="T3" s="7">
        <f>COUNTIF(R8:R77,"E")</f>
        <v>0</v>
      </c>
      <c r="U3" s="40">
        <f t="shared" si="0"/>
        <v>0</v>
      </c>
      <c r="V3" s="20"/>
    </row>
    <row r="4" spans="1:22" ht="18" customHeight="1">
      <c r="A4" s="3"/>
      <c r="B4" s="4"/>
      <c r="R4" s="8"/>
      <c r="S4" s="18" t="s">
        <v>3</v>
      </c>
      <c r="T4" s="7">
        <f>COUNTIF(R8:R77,"D")</f>
        <v>0</v>
      </c>
      <c r="U4" s="40">
        <f t="shared" si="0"/>
        <v>0</v>
      </c>
      <c r="V4" s="20"/>
    </row>
    <row r="5" spans="1:22" ht="33.75" customHeight="1" thickBot="1">
      <c r="A5" s="9"/>
      <c r="B5" s="4"/>
      <c r="R5" s="10"/>
      <c r="S5" s="18" t="s">
        <v>4</v>
      </c>
      <c r="T5" s="7">
        <f>COUNTIF(R8:R77,"C")</f>
        <v>0</v>
      </c>
      <c r="U5" s="40">
        <f t="shared" si="0"/>
        <v>0</v>
      </c>
      <c r="V5" s="20"/>
    </row>
    <row r="6" spans="1:23" s="11" customFormat="1" ht="18" customHeight="1" thickBot="1" thickTop="1">
      <c r="A6" s="129" t="s">
        <v>15</v>
      </c>
      <c r="B6" s="65"/>
      <c r="C6" s="44"/>
      <c r="D6" s="125"/>
      <c r="E6" s="44"/>
      <c r="F6" s="44"/>
      <c r="G6" s="44"/>
      <c r="H6" s="129" t="s">
        <v>0</v>
      </c>
      <c r="I6" s="129"/>
      <c r="J6" s="131" t="s">
        <v>7</v>
      </c>
      <c r="K6" s="129"/>
      <c r="L6" s="129"/>
      <c r="M6" s="47"/>
      <c r="N6" s="129" t="s">
        <v>13</v>
      </c>
      <c r="O6" s="129" t="s">
        <v>14</v>
      </c>
      <c r="P6" s="126" t="s">
        <v>18</v>
      </c>
      <c r="Q6" s="130" t="s">
        <v>17</v>
      </c>
      <c r="R6" s="128" t="s">
        <v>16</v>
      </c>
      <c r="S6" s="7" t="s">
        <v>5</v>
      </c>
      <c r="T6" s="7">
        <f>COUNTIF(R8:R77,"B")</f>
        <v>0</v>
      </c>
      <c r="U6" s="40">
        <f t="shared" si="0"/>
        <v>0</v>
      </c>
      <c r="V6" s="7"/>
      <c r="W6" s="7"/>
    </row>
    <row r="7" spans="1:23" s="2" customFormat="1" ht="53.25" customHeight="1" thickBot="1" thickTop="1">
      <c r="A7" s="129"/>
      <c r="B7" s="65" t="s">
        <v>177</v>
      </c>
      <c r="C7" s="44" t="s">
        <v>32</v>
      </c>
      <c r="D7" s="125" t="s">
        <v>354</v>
      </c>
      <c r="E7" s="44" t="s">
        <v>237</v>
      </c>
      <c r="F7" s="44" t="s">
        <v>238</v>
      </c>
      <c r="G7" s="46" t="s">
        <v>11</v>
      </c>
      <c r="H7" s="1" t="s">
        <v>12</v>
      </c>
      <c r="I7" s="45" t="s">
        <v>10</v>
      </c>
      <c r="J7" s="131"/>
      <c r="K7" s="45" t="s">
        <v>8</v>
      </c>
      <c r="L7" s="45" t="s">
        <v>9</v>
      </c>
      <c r="M7" s="47" t="s">
        <v>19</v>
      </c>
      <c r="N7" s="129"/>
      <c r="O7" s="129"/>
      <c r="P7" s="127"/>
      <c r="Q7" s="130"/>
      <c r="R7" s="128"/>
      <c r="S7" s="7" t="s">
        <v>6</v>
      </c>
      <c r="T7" s="7">
        <f>COUNTIF(R8:R77,"A")</f>
        <v>0</v>
      </c>
      <c r="U7" s="40">
        <f t="shared" si="0"/>
        <v>0</v>
      </c>
      <c r="V7" s="7"/>
      <c r="W7" s="7"/>
    </row>
    <row r="8" spans="1:29" ht="17.25" thickBot="1" thickTop="1">
      <c r="A8" s="12">
        <v>1</v>
      </c>
      <c r="B8" s="71" t="s">
        <v>305</v>
      </c>
      <c r="C8" s="75" t="s">
        <v>232</v>
      </c>
      <c r="D8" s="75">
        <v>2</v>
      </c>
      <c r="E8" s="74">
        <v>9</v>
      </c>
      <c r="F8" s="74">
        <v>9</v>
      </c>
      <c r="G8" s="95">
        <f>SUM(D8:F8)</f>
        <v>20</v>
      </c>
      <c r="H8" s="78">
        <v>22</v>
      </c>
      <c r="I8" s="79"/>
      <c r="J8" s="96">
        <f>IF(I8&gt;0,I8,H8)</f>
        <v>22</v>
      </c>
      <c r="K8" s="90"/>
      <c r="L8" s="91"/>
      <c r="M8" s="97">
        <f>IF(L8&gt;0,L8,K8)</f>
        <v>0</v>
      </c>
      <c r="N8" s="13"/>
      <c r="O8" s="13"/>
      <c r="P8" s="100">
        <f>IF(O8&gt;0,O8,N8)</f>
        <v>0</v>
      </c>
      <c r="Q8" s="101">
        <f>IF(P8&gt;0,SUM(P8,J8,G8),SUM(M8,J8,G8))</f>
        <v>42</v>
      </c>
      <c r="R8" s="14" t="str">
        <f>IF(Q8=0,"Neaktivno",IF(Q8&gt;89.9,"A",IF(Q8&gt;79.9,"B",IF(Q8&gt;69.9,"C",IF(Q8&gt;59.9,"D",IF(Q8&gt;49.9,"E","F"))))))</f>
        <v>F</v>
      </c>
      <c r="S8" s="20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ht="17.25" thickBot="1" thickTop="1">
      <c r="A9" s="16">
        <v>2</v>
      </c>
      <c r="B9" s="71" t="s">
        <v>306</v>
      </c>
      <c r="C9" s="76" t="s">
        <v>232</v>
      </c>
      <c r="D9" s="76">
        <v>1</v>
      </c>
      <c r="E9" s="38">
        <v>9</v>
      </c>
      <c r="F9" s="38">
        <v>9</v>
      </c>
      <c r="G9" s="95">
        <f aca="true" t="shared" si="1" ref="G9:G64">SUM(D9:F9)</f>
        <v>19</v>
      </c>
      <c r="H9" s="80">
        <v>24</v>
      </c>
      <c r="I9" s="81"/>
      <c r="J9" s="96">
        <f aca="true" t="shared" si="2" ref="J9:J62">IF(I9&gt;0,I9,H9)</f>
        <v>24</v>
      </c>
      <c r="K9" s="92"/>
      <c r="L9" s="93"/>
      <c r="M9" s="97">
        <f aca="true" t="shared" si="3" ref="M9:M59">IF(L9&gt;0,L9,K9)</f>
        <v>0</v>
      </c>
      <c r="N9" s="17"/>
      <c r="O9" s="17"/>
      <c r="P9" s="100">
        <f aca="true" t="shared" si="4" ref="P9:P59">IF(O9&gt;0,O9,N9)</f>
        <v>0</v>
      </c>
      <c r="Q9" s="102">
        <f aca="true" t="shared" si="5" ref="Q9:Q59">J9+M9+G9</f>
        <v>43</v>
      </c>
      <c r="R9" s="14" t="str">
        <f aca="true" t="shared" si="6" ref="R9:R59">IF(Q9=0,"Neaktivno",IF(Q9&gt;89.9,"A",IF(Q9&gt;79.9,"B",IF(Q9&gt;69.9,"C",IF(Q9&gt;59.9,"D",IF(Q9&gt;49.9,"E","F"))))))</f>
        <v>F</v>
      </c>
      <c r="S9" s="20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ht="17.25" thickBot="1" thickTop="1">
      <c r="A10" s="16">
        <v>3</v>
      </c>
      <c r="B10" s="71" t="s">
        <v>307</v>
      </c>
      <c r="C10" s="76" t="s">
        <v>234</v>
      </c>
      <c r="D10" s="76"/>
      <c r="E10" s="38">
        <v>6</v>
      </c>
      <c r="F10" s="38">
        <v>6</v>
      </c>
      <c r="G10" s="95">
        <f t="shared" si="1"/>
        <v>12</v>
      </c>
      <c r="H10" s="80">
        <v>19</v>
      </c>
      <c r="I10" s="81">
        <v>23</v>
      </c>
      <c r="J10" s="96">
        <f t="shared" si="2"/>
        <v>23</v>
      </c>
      <c r="K10" s="92"/>
      <c r="L10" s="93"/>
      <c r="M10" s="97">
        <f t="shared" si="3"/>
        <v>0</v>
      </c>
      <c r="N10" s="17"/>
      <c r="O10" s="17"/>
      <c r="P10" s="100">
        <f t="shared" si="4"/>
        <v>0</v>
      </c>
      <c r="Q10" s="102">
        <f t="shared" si="5"/>
        <v>35</v>
      </c>
      <c r="R10" s="14" t="str">
        <f t="shared" si="6"/>
        <v>F</v>
      </c>
      <c r="S10" s="20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17.25" thickBot="1" thickTop="1">
      <c r="A11" s="16">
        <v>4</v>
      </c>
      <c r="B11" s="71" t="s">
        <v>308</v>
      </c>
      <c r="C11" s="76" t="s">
        <v>33</v>
      </c>
      <c r="D11" s="76">
        <v>1</v>
      </c>
      <c r="E11" s="38">
        <v>5</v>
      </c>
      <c r="F11" s="38">
        <v>5</v>
      </c>
      <c r="G11" s="95">
        <f t="shared" si="1"/>
        <v>11</v>
      </c>
      <c r="H11" s="80">
        <v>16</v>
      </c>
      <c r="I11" s="81">
        <v>22</v>
      </c>
      <c r="J11" s="96">
        <f t="shared" si="2"/>
        <v>22</v>
      </c>
      <c r="K11" s="92"/>
      <c r="L11" s="93"/>
      <c r="M11" s="97">
        <f t="shared" si="3"/>
        <v>0</v>
      </c>
      <c r="N11" s="17"/>
      <c r="O11" s="17"/>
      <c r="P11" s="100">
        <f t="shared" si="4"/>
        <v>0</v>
      </c>
      <c r="Q11" s="102">
        <f t="shared" si="5"/>
        <v>33</v>
      </c>
      <c r="R11" s="14" t="str">
        <f t="shared" si="6"/>
        <v>F</v>
      </c>
      <c r="S11" s="20"/>
      <c r="T11" s="15"/>
      <c r="U11" s="41"/>
      <c r="V11" s="15"/>
      <c r="W11" s="15"/>
      <c r="X11" s="15"/>
      <c r="Y11" s="15"/>
      <c r="Z11" s="15"/>
      <c r="AA11" s="15"/>
      <c r="AB11" s="15"/>
      <c r="AC11" s="15"/>
    </row>
    <row r="12" spans="1:29" ht="17.25" thickBot="1" thickTop="1">
      <c r="A12" s="16">
        <v>5</v>
      </c>
      <c r="B12" s="71" t="s">
        <v>309</v>
      </c>
      <c r="C12" s="76" t="s">
        <v>235</v>
      </c>
      <c r="D12" s="76"/>
      <c r="E12" s="38">
        <v>8</v>
      </c>
      <c r="F12" s="38">
        <v>7</v>
      </c>
      <c r="G12" s="95">
        <f t="shared" si="1"/>
        <v>15</v>
      </c>
      <c r="H12" s="80">
        <v>25</v>
      </c>
      <c r="I12" s="81"/>
      <c r="J12" s="96">
        <f t="shared" si="2"/>
        <v>25</v>
      </c>
      <c r="K12" s="92"/>
      <c r="L12" s="92"/>
      <c r="M12" s="97">
        <f t="shared" si="3"/>
        <v>0</v>
      </c>
      <c r="N12" s="17"/>
      <c r="O12" s="17"/>
      <c r="P12" s="100">
        <f t="shared" si="4"/>
        <v>0</v>
      </c>
      <c r="Q12" s="102">
        <f t="shared" si="5"/>
        <v>40</v>
      </c>
      <c r="R12" s="14" t="str">
        <f t="shared" si="6"/>
        <v>F</v>
      </c>
      <c r="S12" s="20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17.25" thickBot="1" thickTop="1">
      <c r="A13" s="16">
        <v>6</v>
      </c>
      <c r="B13" s="71" t="s">
        <v>310</v>
      </c>
      <c r="C13" s="76" t="s">
        <v>235</v>
      </c>
      <c r="D13" s="76"/>
      <c r="E13" s="38">
        <v>8</v>
      </c>
      <c r="F13" s="38">
        <v>7</v>
      </c>
      <c r="G13" s="95">
        <f t="shared" si="1"/>
        <v>15</v>
      </c>
      <c r="H13" s="82">
        <v>23</v>
      </c>
      <c r="I13" s="83"/>
      <c r="J13" s="96">
        <f t="shared" si="2"/>
        <v>23</v>
      </c>
      <c r="K13" s="94"/>
      <c r="L13" s="94"/>
      <c r="M13" s="97">
        <f t="shared" si="3"/>
        <v>0</v>
      </c>
      <c r="N13" s="19"/>
      <c r="O13" s="19"/>
      <c r="P13" s="100">
        <f t="shared" si="4"/>
        <v>0</v>
      </c>
      <c r="Q13" s="102">
        <f t="shared" si="5"/>
        <v>38</v>
      </c>
      <c r="R13" s="14" t="str">
        <f t="shared" si="6"/>
        <v>F</v>
      </c>
      <c r="S13" s="20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17.25" thickBot="1" thickTop="1">
      <c r="A14" s="16">
        <v>7</v>
      </c>
      <c r="B14" s="71" t="s">
        <v>311</v>
      </c>
      <c r="C14" s="76" t="s">
        <v>235</v>
      </c>
      <c r="D14" s="76">
        <v>1</v>
      </c>
      <c r="E14" s="38">
        <v>8</v>
      </c>
      <c r="F14" s="38">
        <v>7</v>
      </c>
      <c r="G14" s="95">
        <f t="shared" si="1"/>
        <v>16</v>
      </c>
      <c r="H14" s="80">
        <v>24</v>
      </c>
      <c r="I14" s="81"/>
      <c r="J14" s="96">
        <f t="shared" si="2"/>
        <v>24</v>
      </c>
      <c r="K14" s="92"/>
      <c r="L14" s="93"/>
      <c r="M14" s="97">
        <f t="shared" si="3"/>
        <v>0</v>
      </c>
      <c r="N14" s="17"/>
      <c r="O14" s="17"/>
      <c r="P14" s="100">
        <f t="shared" si="4"/>
        <v>0</v>
      </c>
      <c r="Q14" s="102">
        <f t="shared" si="5"/>
        <v>40</v>
      </c>
      <c r="R14" s="14" t="str">
        <f t="shared" si="6"/>
        <v>F</v>
      </c>
      <c r="S14" s="20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17.25" thickBot="1" thickTop="1">
      <c r="A15" s="16">
        <v>8</v>
      </c>
      <c r="B15" s="71" t="s">
        <v>312</v>
      </c>
      <c r="C15" s="76" t="s">
        <v>232</v>
      </c>
      <c r="D15" s="76"/>
      <c r="E15" s="38">
        <v>9</v>
      </c>
      <c r="F15" s="38">
        <v>9</v>
      </c>
      <c r="G15" s="95">
        <f t="shared" si="1"/>
        <v>18</v>
      </c>
      <c r="H15" s="80">
        <v>22</v>
      </c>
      <c r="I15" s="81"/>
      <c r="J15" s="96">
        <f t="shared" si="2"/>
        <v>22</v>
      </c>
      <c r="K15" s="92"/>
      <c r="L15" s="93"/>
      <c r="M15" s="97">
        <f t="shared" si="3"/>
        <v>0</v>
      </c>
      <c r="N15" s="17"/>
      <c r="O15" s="17"/>
      <c r="P15" s="100">
        <f t="shared" si="4"/>
        <v>0</v>
      </c>
      <c r="Q15" s="102">
        <f t="shared" si="5"/>
        <v>40</v>
      </c>
      <c r="R15" s="14" t="str">
        <f t="shared" si="6"/>
        <v>F</v>
      </c>
      <c r="S15" s="20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ht="17.25" thickBot="1" thickTop="1">
      <c r="A16" s="42">
        <v>9</v>
      </c>
      <c r="B16" s="71" t="s">
        <v>313</v>
      </c>
      <c r="C16" s="108" t="s">
        <v>235</v>
      </c>
      <c r="D16" s="133"/>
      <c r="E16" s="107">
        <v>8</v>
      </c>
      <c r="F16" s="107">
        <v>7</v>
      </c>
      <c r="G16" s="95">
        <f t="shared" si="1"/>
        <v>15</v>
      </c>
      <c r="H16" s="109">
        <v>24</v>
      </c>
      <c r="I16" s="110"/>
      <c r="J16" s="96">
        <f t="shared" si="2"/>
        <v>24</v>
      </c>
      <c r="K16" s="111"/>
      <c r="L16" s="112"/>
      <c r="M16" s="98">
        <f t="shared" si="3"/>
        <v>0</v>
      </c>
      <c r="N16" s="113"/>
      <c r="O16" s="113"/>
      <c r="P16" s="103">
        <f t="shared" si="4"/>
        <v>0</v>
      </c>
      <c r="Q16" s="104">
        <f t="shared" si="5"/>
        <v>39</v>
      </c>
      <c r="R16" s="43" t="str">
        <f t="shared" si="6"/>
        <v>F</v>
      </c>
      <c r="S16" s="20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ht="17.25" thickBot="1" thickTop="1">
      <c r="A17" s="16">
        <v>10</v>
      </c>
      <c r="B17" s="71" t="s">
        <v>314</v>
      </c>
      <c r="C17" s="76" t="s">
        <v>235</v>
      </c>
      <c r="D17" s="76"/>
      <c r="E17" s="38">
        <v>8</v>
      </c>
      <c r="F17" s="38">
        <v>7</v>
      </c>
      <c r="G17" s="95">
        <f t="shared" si="1"/>
        <v>15</v>
      </c>
      <c r="H17" s="80">
        <v>24</v>
      </c>
      <c r="I17" s="81"/>
      <c r="J17" s="96">
        <f t="shared" si="2"/>
        <v>24</v>
      </c>
      <c r="K17" s="92"/>
      <c r="L17" s="93"/>
      <c r="M17" s="97">
        <f t="shared" si="3"/>
        <v>0</v>
      </c>
      <c r="N17" s="17"/>
      <c r="O17" s="17"/>
      <c r="P17" s="100">
        <f t="shared" si="4"/>
        <v>0</v>
      </c>
      <c r="Q17" s="102">
        <f>J17+M17+G17</f>
        <v>39</v>
      </c>
      <c r="R17" s="14" t="str">
        <f t="shared" si="6"/>
        <v>F</v>
      </c>
      <c r="S17" s="20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ht="17.25" thickBot="1" thickTop="1">
      <c r="A18" s="12">
        <v>11</v>
      </c>
      <c r="B18" s="71" t="s">
        <v>315</v>
      </c>
      <c r="C18" s="76" t="s">
        <v>236</v>
      </c>
      <c r="D18" s="76"/>
      <c r="E18" s="38">
        <v>6</v>
      </c>
      <c r="F18" s="38">
        <v>6</v>
      </c>
      <c r="G18" s="95">
        <f t="shared" si="1"/>
        <v>12</v>
      </c>
      <c r="H18" s="80">
        <v>23</v>
      </c>
      <c r="I18" s="81"/>
      <c r="J18" s="96">
        <f t="shared" si="2"/>
        <v>23</v>
      </c>
      <c r="K18" s="92"/>
      <c r="L18" s="93"/>
      <c r="M18" s="97">
        <f t="shared" si="3"/>
        <v>0</v>
      </c>
      <c r="N18" s="17"/>
      <c r="O18" s="17"/>
      <c r="P18" s="100">
        <f t="shared" si="4"/>
        <v>0</v>
      </c>
      <c r="Q18" s="102">
        <f t="shared" si="5"/>
        <v>35</v>
      </c>
      <c r="R18" s="14" t="str">
        <f t="shared" si="6"/>
        <v>F</v>
      </c>
      <c r="S18" s="20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17.25" thickBot="1" thickTop="1">
      <c r="A19" s="16">
        <v>12</v>
      </c>
      <c r="B19" s="71" t="s">
        <v>316</v>
      </c>
      <c r="C19" s="76" t="s">
        <v>234</v>
      </c>
      <c r="D19" s="76"/>
      <c r="E19" s="38">
        <v>6</v>
      </c>
      <c r="F19" s="38">
        <v>6</v>
      </c>
      <c r="G19" s="95">
        <f t="shared" si="1"/>
        <v>12</v>
      </c>
      <c r="H19" s="80">
        <v>22</v>
      </c>
      <c r="I19" s="81"/>
      <c r="J19" s="96">
        <f t="shared" si="2"/>
        <v>22</v>
      </c>
      <c r="K19" s="92"/>
      <c r="L19" s="93"/>
      <c r="M19" s="97">
        <f t="shared" si="3"/>
        <v>0</v>
      </c>
      <c r="N19" s="17"/>
      <c r="O19" s="17"/>
      <c r="P19" s="100">
        <f t="shared" si="4"/>
        <v>0</v>
      </c>
      <c r="Q19" s="102">
        <f t="shared" si="5"/>
        <v>34</v>
      </c>
      <c r="R19" s="14" t="str">
        <f t="shared" si="6"/>
        <v>F</v>
      </c>
      <c r="S19" s="20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ht="17.25" thickBot="1" thickTop="1">
      <c r="A20" s="16">
        <v>13</v>
      </c>
      <c r="B20" s="71" t="s">
        <v>317</v>
      </c>
      <c r="C20" s="76" t="s">
        <v>234</v>
      </c>
      <c r="D20" s="76">
        <v>5</v>
      </c>
      <c r="E20" s="38">
        <v>6</v>
      </c>
      <c r="F20" s="38">
        <v>6</v>
      </c>
      <c r="G20" s="95">
        <f t="shared" si="1"/>
        <v>17</v>
      </c>
      <c r="H20" s="80">
        <v>25</v>
      </c>
      <c r="I20" s="81"/>
      <c r="J20" s="96">
        <f t="shared" si="2"/>
        <v>25</v>
      </c>
      <c r="K20" s="92"/>
      <c r="L20" s="93"/>
      <c r="M20" s="97">
        <f t="shared" si="3"/>
        <v>0</v>
      </c>
      <c r="N20" s="17"/>
      <c r="O20" s="17"/>
      <c r="P20" s="100">
        <f t="shared" si="4"/>
        <v>0</v>
      </c>
      <c r="Q20" s="102">
        <f>J20+M20+G20</f>
        <v>42</v>
      </c>
      <c r="R20" s="14" t="str">
        <f t="shared" si="6"/>
        <v>F</v>
      </c>
      <c r="S20" s="20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ht="17.25" thickBot="1" thickTop="1">
      <c r="A21" s="16">
        <v>14</v>
      </c>
      <c r="B21" s="71" t="s">
        <v>318</v>
      </c>
      <c r="C21" s="76" t="s">
        <v>235</v>
      </c>
      <c r="D21" s="76"/>
      <c r="E21" s="38">
        <v>8</v>
      </c>
      <c r="F21" s="38">
        <v>7</v>
      </c>
      <c r="G21" s="95">
        <f t="shared" si="1"/>
        <v>15</v>
      </c>
      <c r="H21" s="80">
        <v>22</v>
      </c>
      <c r="I21" s="81"/>
      <c r="J21" s="96">
        <f t="shared" si="2"/>
        <v>22</v>
      </c>
      <c r="K21" s="92"/>
      <c r="L21" s="93"/>
      <c r="M21" s="97">
        <f t="shared" si="3"/>
        <v>0</v>
      </c>
      <c r="N21" s="17"/>
      <c r="O21" s="17"/>
      <c r="P21" s="100">
        <f t="shared" si="4"/>
        <v>0</v>
      </c>
      <c r="Q21" s="102">
        <f t="shared" si="5"/>
        <v>37</v>
      </c>
      <c r="R21" s="14" t="str">
        <f t="shared" si="6"/>
        <v>F</v>
      </c>
      <c r="S21" s="20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ht="17.25" thickBot="1" thickTop="1">
      <c r="A22" s="16">
        <v>15</v>
      </c>
      <c r="B22" s="71" t="s">
        <v>319</v>
      </c>
      <c r="C22" s="76" t="s">
        <v>232</v>
      </c>
      <c r="D22" s="76"/>
      <c r="E22" s="38">
        <v>9</v>
      </c>
      <c r="F22" s="38">
        <v>9</v>
      </c>
      <c r="G22" s="95">
        <f t="shared" si="1"/>
        <v>18</v>
      </c>
      <c r="H22" s="80">
        <v>11</v>
      </c>
      <c r="I22" s="81">
        <v>14</v>
      </c>
      <c r="J22" s="96">
        <f t="shared" si="2"/>
        <v>14</v>
      </c>
      <c r="K22" s="92"/>
      <c r="L22" s="93"/>
      <c r="M22" s="97">
        <f t="shared" si="3"/>
        <v>0</v>
      </c>
      <c r="N22" s="17"/>
      <c r="O22" s="17"/>
      <c r="P22" s="100">
        <f t="shared" si="4"/>
        <v>0</v>
      </c>
      <c r="Q22" s="102">
        <f t="shared" si="5"/>
        <v>32</v>
      </c>
      <c r="R22" s="14" t="str">
        <f t="shared" si="6"/>
        <v>F</v>
      </c>
      <c r="S22" s="20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ht="17.25" thickBot="1" thickTop="1">
      <c r="A23" s="16">
        <v>16</v>
      </c>
      <c r="B23" s="71" t="s">
        <v>320</v>
      </c>
      <c r="C23" s="76" t="s">
        <v>235</v>
      </c>
      <c r="D23" s="76"/>
      <c r="E23" s="38">
        <v>8</v>
      </c>
      <c r="F23" s="38">
        <v>7</v>
      </c>
      <c r="G23" s="95">
        <f t="shared" si="1"/>
        <v>15</v>
      </c>
      <c r="H23" s="80">
        <v>20</v>
      </c>
      <c r="I23" s="81"/>
      <c r="J23" s="96">
        <f t="shared" si="2"/>
        <v>20</v>
      </c>
      <c r="K23" s="92"/>
      <c r="L23" s="93"/>
      <c r="M23" s="97">
        <f t="shared" si="3"/>
        <v>0</v>
      </c>
      <c r="N23" s="17"/>
      <c r="O23" s="17"/>
      <c r="P23" s="100">
        <f t="shared" si="4"/>
        <v>0</v>
      </c>
      <c r="Q23" s="102">
        <f t="shared" si="5"/>
        <v>35</v>
      </c>
      <c r="R23" s="14" t="str">
        <f t="shared" si="6"/>
        <v>F</v>
      </c>
      <c r="S23" s="20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ht="17.25" thickBot="1" thickTop="1">
      <c r="A24" s="16">
        <v>17</v>
      </c>
      <c r="B24" s="71" t="s">
        <v>321</v>
      </c>
      <c r="C24" s="76" t="s">
        <v>232</v>
      </c>
      <c r="D24" s="76"/>
      <c r="E24" s="38">
        <v>9</v>
      </c>
      <c r="F24" s="38">
        <v>9</v>
      </c>
      <c r="G24" s="95">
        <f t="shared" si="1"/>
        <v>18</v>
      </c>
      <c r="H24" s="80"/>
      <c r="I24" s="81"/>
      <c r="J24" s="96">
        <f t="shared" si="2"/>
        <v>0</v>
      </c>
      <c r="K24" s="92"/>
      <c r="L24" s="93"/>
      <c r="M24" s="97">
        <f t="shared" si="3"/>
        <v>0</v>
      </c>
      <c r="N24" s="17"/>
      <c r="O24" s="17"/>
      <c r="P24" s="100">
        <f t="shared" si="4"/>
        <v>0</v>
      </c>
      <c r="Q24" s="102">
        <f t="shared" si="5"/>
        <v>18</v>
      </c>
      <c r="R24" s="14" t="str">
        <f t="shared" si="6"/>
        <v>F</v>
      </c>
      <c r="S24" s="20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ht="17.25" thickBot="1" thickTop="1">
      <c r="A25" s="16">
        <v>18</v>
      </c>
      <c r="B25" s="71" t="s">
        <v>322</v>
      </c>
      <c r="C25" s="76" t="s">
        <v>236</v>
      </c>
      <c r="D25" s="76">
        <v>3</v>
      </c>
      <c r="E25" s="38">
        <v>6</v>
      </c>
      <c r="F25" s="38">
        <v>6</v>
      </c>
      <c r="G25" s="95">
        <f t="shared" si="1"/>
        <v>15</v>
      </c>
      <c r="H25" s="80">
        <v>24</v>
      </c>
      <c r="I25" s="81"/>
      <c r="J25" s="96">
        <f t="shared" si="2"/>
        <v>24</v>
      </c>
      <c r="K25" s="92"/>
      <c r="L25" s="93"/>
      <c r="M25" s="97">
        <f t="shared" si="3"/>
        <v>0</v>
      </c>
      <c r="N25" s="17"/>
      <c r="O25" s="17"/>
      <c r="P25" s="100">
        <f t="shared" si="4"/>
        <v>0</v>
      </c>
      <c r="Q25" s="102">
        <f t="shared" si="5"/>
        <v>39</v>
      </c>
      <c r="R25" s="14" t="str">
        <f t="shared" si="6"/>
        <v>F</v>
      </c>
      <c r="S25" s="20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ht="17.25" thickBot="1" thickTop="1">
      <c r="A26" s="42">
        <v>19</v>
      </c>
      <c r="B26" s="71" t="s">
        <v>323</v>
      </c>
      <c r="C26" s="76" t="s">
        <v>232</v>
      </c>
      <c r="D26" s="76">
        <v>1</v>
      </c>
      <c r="E26" s="38">
        <v>9</v>
      </c>
      <c r="F26" s="38">
        <v>9</v>
      </c>
      <c r="G26" s="95">
        <f t="shared" si="1"/>
        <v>19</v>
      </c>
      <c r="H26" s="80">
        <v>21</v>
      </c>
      <c r="I26" s="81"/>
      <c r="J26" s="96">
        <f t="shared" si="2"/>
        <v>21</v>
      </c>
      <c r="K26" s="92"/>
      <c r="L26" s="93"/>
      <c r="M26" s="97">
        <f t="shared" si="3"/>
        <v>0</v>
      </c>
      <c r="N26" s="17"/>
      <c r="O26" s="17"/>
      <c r="P26" s="100">
        <f t="shared" si="4"/>
        <v>0</v>
      </c>
      <c r="Q26" s="102">
        <f>J26+M26+G26</f>
        <v>40</v>
      </c>
      <c r="R26" s="14" t="str">
        <f t="shared" si="6"/>
        <v>F</v>
      </c>
      <c r="S26" s="20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ht="17.25" thickBot="1" thickTop="1">
      <c r="A27" s="16">
        <v>20</v>
      </c>
      <c r="B27" s="71" t="s">
        <v>324</v>
      </c>
      <c r="C27" s="76" t="s">
        <v>236</v>
      </c>
      <c r="D27" s="76"/>
      <c r="E27" s="107">
        <v>6</v>
      </c>
      <c r="F27" s="107">
        <v>6</v>
      </c>
      <c r="G27" s="95">
        <f t="shared" si="1"/>
        <v>12</v>
      </c>
      <c r="H27" s="80">
        <v>14</v>
      </c>
      <c r="I27" s="81">
        <v>21</v>
      </c>
      <c r="J27" s="96">
        <f t="shared" si="2"/>
        <v>21</v>
      </c>
      <c r="K27" s="92"/>
      <c r="L27" s="93"/>
      <c r="M27" s="97">
        <f t="shared" si="3"/>
        <v>0</v>
      </c>
      <c r="N27" s="17"/>
      <c r="O27" s="17"/>
      <c r="P27" s="100">
        <f t="shared" si="4"/>
        <v>0</v>
      </c>
      <c r="Q27" s="102">
        <f t="shared" si="5"/>
        <v>33</v>
      </c>
      <c r="R27" s="14" t="str">
        <f t="shared" si="6"/>
        <v>F</v>
      </c>
      <c r="S27" s="20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ht="17.25" thickBot="1" thickTop="1">
      <c r="A28" s="12">
        <v>21</v>
      </c>
      <c r="B28" s="71" t="s">
        <v>325</v>
      </c>
      <c r="C28" s="76" t="s">
        <v>234</v>
      </c>
      <c r="D28" s="76"/>
      <c r="E28" s="38">
        <v>6</v>
      </c>
      <c r="F28" s="38">
        <v>6</v>
      </c>
      <c r="G28" s="95">
        <f t="shared" si="1"/>
        <v>12</v>
      </c>
      <c r="H28" s="80">
        <v>10</v>
      </c>
      <c r="I28" s="81">
        <v>13</v>
      </c>
      <c r="J28" s="96">
        <f t="shared" si="2"/>
        <v>13</v>
      </c>
      <c r="K28" s="92"/>
      <c r="L28" s="93"/>
      <c r="M28" s="97">
        <f t="shared" si="3"/>
        <v>0</v>
      </c>
      <c r="N28" s="17"/>
      <c r="O28" s="17"/>
      <c r="P28" s="100">
        <f t="shared" si="4"/>
        <v>0</v>
      </c>
      <c r="Q28" s="102">
        <f t="shared" si="5"/>
        <v>25</v>
      </c>
      <c r="R28" s="14" t="str">
        <f t="shared" si="6"/>
        <v>F</v>
      </c>
      <c r="S28" s="20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17.25" thickBot="1" thickTop="1">
      <c r="A29" s="16">
        <v>22</v>
      </c>
      <c r="B29" s="71" t="s">
        <v>326</v>
      </c>
      <c r="C29" s="76" t="s">
        <v>236</v>
      </c>
      <c r="D29" s="76"/>
      <c r="E29" s="38">
        <v>6</v>
      </c>
      <c r="F29" s="38">
        <v>6</v>
      </c>
      <c r="G29" s="95">
        <f t="shared" si="1"/>
        <v>12</v>
      </c>
      <c r="H29" s="80">
        <v>13</v>
      </c>
      <c r="I29" s="81">
        <v>15</v>
      </c>
      <c r="J29" s="96">
        <f t="shared" si="2"/>
        <v>15</v>
      </c>
      <c r="K29" s="92"/>
      <c r="L29" s="93"/>
      <c r="M29" s="97">
        <f t="shared" si="3"/>
        <v>0</v>
      </c>
      <c r="N29" s="17"/>
      <c r="O29" s="17"/>
      <c r="P29" s="100">
        <f t="shared" si="4"/>
        <v>0</v>
      </c>
      <c r="Q29" s="102">
        <f t="shared" si="5"/>
        <v>27</v>
      </c>
      <c r="R29" s="14" t="str">
        <f t="shared" si="6"/>
        <v>F</v>
      </c>
      <c r="S29" s="20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7.25" thickBot="1" thickTop="1">
      <c r="A30" s="16">
        <v>23</v>
      </c>
      <c r="B30" s="71" t="s">
        <v>327</v>
      </c>
      <c r="C30" s="76" t="s">
        <v>33</v>
      </c>
      <c r="D30" s="76"/>
      <c r="E30" s="107">
        <v>5</v>
      </c>
      <c r="F30" s="107">
        <v>5</v>
      </c>
      <c r="G30" s="95">
        <f t="shared" si="1"/>
        <v>10</v>
      </c>
      <c r="H30" s="80">
        <v>15</v>
      </c>
      <c r="I30" s="81">
        <v>19</v>
      </c>
      <c r="J30" s="96">
        <f t="shared" si="2"/>
        <v>19</v>
      </c>
      <c r="K30" s="92"/>
      <c r="L30" s="93"/>
      <c r="M30" s="97">
        <f t="shared" si="3"/>
        <v>0</v>
      </c>
      <c r="N30" s="17"/>
      <c r="O30" s="17"/>
      <c r="P30" s="100">
        <f t="shared" si="4"/>
        <v>0</v>
      </c>
      <c r="Q30" s="102">
        <f t="shared" si="5"/>
        <v>29</v>
      </c>
      <c r="R30" s="14" t="str">
        <f t="shared" si="6"/>
        <v>F</v>
      </c>
      <c r="S30" s="20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7.25" thickBot="1" thickTop="1">
      <c r="A31" s="16">
        <v>24</v>
      </c>
      <c r="B31" s="71" t="s">
        <v>328</v>
      </c>
      <c r="C31" s="76" t="s">
        <v>236</v>
      </c>
      <c r="D31" s="132"/>
      <c r="E31" s="74">
        <v>6</v>
      </c>
      <c r="F31" s="74">
        <v>6</v>
      </c>
      <c r="G31" s="95">
        <f t="shared" si="1"/>
        <v>12</v>
      </c>
      <c r="H31" s="80">
        <v>8</v>
      </c>
      <c r="I31" s="81">
        <v>18</v>
      </c>
      <c r="J31" s="96">
        <f t="shared" si="2"/>
        <v>18</v>
      </c>
      <c r="K31" s="92"/>
      <c r="L31" s="93"/>
      <c r="M31" s="97">
        <f t="shared" si="3"/>
        <v>0</v>
      </c>
      <c r="N31" s="17"/>
      <c r="O31" s="17"/>
      <c r="P31" s="100">
        <f t="shared" si="4"/>
        <v>0</v>
      </c>
      <c r="Q31" s="102">
        <f t="shared" si="5"/>
        <v>30</v>
      </c>
      <c r="R31" s="14" t="str">
        <f t="shared" si="6"/>
        <v>F</v>
      </c>
      <c r="S31" s="20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7.25" thickBot="1" thickTop="1">
      <c r="A32" s="16">
        <v>25</v>
      </c>
      <c r="B32" s="71" t="s">
        <v>329</v>
      </c>
      <c r="C32" s="76" t="s">
        <v>235</v>
      </c>
      <c r="D32" s="132">
        <v>2</v>
      </c>
      <c r="E32" s="74">
        <v>8</v>
      </c>
      <c r="F32" s="74">
        <v>7</v>
      </c>
      <c r="G32" s="95">
        <f t="shared" si="1"/>
        <v>17</v>
      </c>
      <c r="H32" s="80">
        <v>21</v>
      </c>
      <c r="I32" s="81">
        <v>25</v>
      </c>
      <c r="J32" s="96">
        <f t="shared" si="2"/>
        <v>25</v>
      </c>
      <c r="K32" s="92"/>
      <c r="L32" s="93"/>
      <c r="M32" s="97">
        <f t="shared" si="3"/>
        <v>0</v>
      </c>
      <c r="N32" s="17"/>
      <c r="O32" s="17"/>
      <c r="P32" s="100">
        <f t="shared" si="4"/>
        <v>0</v>
      </c>
      <c r="Q32" s="102">
        <f t="shared" si="5"/>
        <v>42</v>
      </c>
      <c r="R32" s="14" t="str">
        <f t="shared" si="6"/>
        <v>F</v>
      </c>
      <c r="S32" s="20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17.25" thickBot="1" thickTop="1">
      <c r="A33" s="16">
        <v>26</v>
      </c>
      <c r="B33" s="71" t="s">
        <v>330</v>
      </c>
      <c r="C33" s="76" t="s">
        <v>33</v>
      </c>
      <c r="D33" s="132"/>
      <c r="E33" s="74">
        <v>5</v>
      </c>
      <c r="F33" s="74">
        <v>5</v>
      </c>
      <c r="G33" s="95">
        <f t="shared" si="1"/>
        <v>10</v>
      </c>
      <c r="H33" s="80">
        <v>20</v>
      </c>
      <c r="I33" s="81"/>
      <c r="J33" s="96">
        <f t="shared" si="2"/>
        <v>20</v>
      </c>
      <c r="K33" s="92"/>
      <c r="L33" s="93"/>
      <c r="M33" s="97">
        <f t="shared" si="3"/>
        <v>0</v>
      </c>
      <c r="N33" s="17"/>
      <c r="O33" s="17"/>
      <c r="P33" s="100">
        <f t="shared" si="4"/>
        <v>0</v>
      </c>
      <c r="Q33" s="102">
        <f t="shared" si="5"/>
        <v>30</v>
      </c>
      <c r="R33" s="14" t="str">
        <f t="shared" si="6"/>
        <v>F</v>
      </c>
      <c r="S33" s="20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ht="17.25" thickBot="1" thickTop="1">
      <c r="A34" s="16">
        <v>27</v>
      </c>
      <c r="B34" s="71" t="s">
        <v>331</v>
      </c>
      <c r="C34" s="76" t="s">
        <v>33</v>
      </c>
      <c r="D34" s="76">
        <v>3</v>
      </c>
      <c r="E34" s="38">
        <v>5</v>
      </c>
      <c r="F34" s="38">
        <v>5</v>
      </c>
      <c r="G34" s="95">
        <f t="shared" si="1"/>
        <v>13</v>
      </c>
      <c r="H34" s="80">
        <v>24</v>
      </c>
      <c r="I34" s="81"/>
      <c r="J34" s="96">
        <f t="shared" si="2"/>
        <v>24</v>
      </c>
      <c r="K34" s="92"/>
      <c r="L34" s="93"/>
      <c r="M34" s="97">
        <f t="shared" si="3"/>
        <v>0</v>
      </c>
      <c r="N34" s="17"/>
      <c r="O34" s="17"/>
      <c r="P34" s="100">
        <f t="shared" si="4"/>
        <v>0</v>
      </c>
      <c r="Q34" s="102">
        <f t="shared" si="5"/>
        <v>37</v>
      </c>
      <c r="R34" s="14" t="str">
        <f t="shared" si="6"/>
        <v>F</v>
      </c>
      <c r="S34" s="20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7.25" thickBot="1" thickTop="1">
      <c r="A35" s="16">
        <v>28</v>
      </c>
      <c r="B35" s="71" t="s">
        <v>332</v>
      </c>
      <c r="C35" s="76" t="s">
        <v>236</v>
      </c>
      <c r="D35" s="76"/>
      <c r="E35" s="38">
        <v>6</v>
      </c>
      <c r="F35" s="38">
        <v>6</v>
      </c>
      <c r="G35" s="95">
        <f t="shared" si="1"/>
        <v>12</v>
      </c>
      <c r="H35" s="80">
        <v>12</v>
      </c>
      <c r="I35" s="81">
        <v>10</v>
      </c>
      <c r="J35" s="96">
        <f t="shared" si="2"/>
        <v>10</v>
      </c>
      <c r="K35" s="92"/>
      <c r="L35" s="93"/>
      <c r="M35" s="97">
        <f t="shared" si="3"/>
        <v>0</v>
      </c>
      <c r="N35" s="17"/>
      <c r="O35" s="17"/>
      <c r="P35" s="100">
        <f t="shared" si="4"/>
        <v>0</v>
      </c>
      <c r="Q35" s="102">
        <f t="shared" si="5"/>
        <v>22</v>
      </c>
      <c r="R35" s="14" t="str">
        <f t="shared" si="6"/>
        <v>F</v>
      </c>
      <c r="S35" s="20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7.25" thickBot="1" thickTop="1">
      <c r="A36" s="42">
        <v>29</v>
      </c>
      <c r="B36" s="71" t="s">
        <v>333</v>
      </c>
      <c r="C36" s="76" t="s">
        <v>233</v>
      </c>
      <c r="D36" s="76"/>
      <c r="E36" s="107"/>
      <c r="F36" s="107"/>
      <c r="G36" s="95">
        <f t="shared" si="1"/>
        <v>0</v>
      </c>
      <c r="H36" s="80">
        <v>23</v>
      </c>
      <c r="I36" s="81"/>
      <c r="J36" s="96">
        <f t="shared" si="2"/>
        <v>23</v>
      </c>
      <c r="K36" s="92"/>
      <c r="L36" s="93"/>
      <c r="M36" s="97">
        <f t="shared" si="3"/>
        <v>0</v>
      </c>
      <c r="N36" s="17"/>
      <c r="O36" s="17"/>
      <c r="P36" s="100">
        <f t="shared" si="4"/>
        <v>0</v>
      </c>
      <c r="Q36" s="102">
        <f t="shared" si="5"/>
        <v>23</v>
      </c>
      <c r="R36" s="14" t="str">
        <f t="shared" si="6"/>
        <v>F</v>
      </c>
      <c r="S36" s="20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7.25" thickBot="1" thickTop="1">
      <c r="A37" s="16">
        <v>30</v>
      </c>
      <c r="B37" s="71" t="s">
        <v>334</v>
      </c>
      <c r="C37" s="76" t="s">
        <v>235</v>
      </c>
      <c r="D37" s="76"/>
      <c r="E37" s="38">
        <v>8</v>
      </c>
      <c r="F37" s="38">
        <v>7</v>
      </c>
      <c r="G37" s="95">
        <f t="shared" si="1"/>
        <v>15</v>
      </c>
      <c r="H37" s="80">
        <v>17</v>
      </c>
      <c r="I37" s="81"/>
      <c r="J37" s="96">
        <f t="shared" si="2"/>
        <v>17</v>
      </c>
      <c r="K37" s="92"/>
      <c r="L37" s="93"/>
      <c r="M37" s="97">
        <f t="shared" si="3"/>
        <v>0</v>
      </c>
      <c r="N37" s="17"/>
      <c r="O37" s="17"/>
      <c r="P37" s="100">
        <f t="shared" si="4"/>
        <v>0</v>
      </c>
      <c r="Q37" s="102">
        <f t="shared" si="5"/>
        <v>32</v>
      </c>
      <c r="R37" s="14" t="str">
        <f t="shared" si="6"/>
        <v>F</v>
      </c>
      <c r="S37" s="20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7.25" thickBot="1" thickTop="1">
      <c r="A38" s="12">
        <v>31</v>
      </c>
      <c r="B38" s="71" t="s">
        <v>335</v>
      </c>
      <c r="C38" s="76" t="s">
        <v>232</v>
      </c>
      <c r="D38" s="76"/>
      <c r="E38" s="38">
        <v>9</v>
      </c>
      <c r="F38" s="38">
        <v>9</v>
      </c>
      <c r="G38" s="95">
        <f t="shared" si="1"/>
        <v>18</v>
      </c>
      <c r="H38" s="109">
        <v>21</v>
      </c>
      <c r="I38" s="110"/>
      <c r="J38" s="96">
        <f t="shared" si="2"/>
        <v>21</v>
      </c>
      <c r="K38" s="111"/>
      <c r="L38" s="112"/>
      <c r="M38" s="98">
        <f t="shared" si="3"/>
        <v>0</v>
      </c>
      <c r="N38" s="113"/>
      <c r="O38" s="113"/>
      <c r="P38" s="103">
        <f t="shared" si="4"/>
        <v>0</v>
      </c>
      <c r="Q38" s="104">
        <f t="shared" si="5"/>
        <v>39</v>
      </c>
      <c r="R38" s="43" t="str">
        <f t="shared" si="6"/>
        <v>F</v>
      </c>
      <c r="S38" s="20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7.25" thickBot="1" thickTop="1">
      <c r="A39" s="16">
        <v>32</v>
      </c>
      <c r="B39" s="71" t="s">
        <v>336</v>
      </c>
      <c r="C39" s="76" t="s">
        <v>235</v>
      </c>
      <c r="D39" s="76"/>
      <c r="E39" s="38">
        <v>8</v>
      </c>
      <c r="F39" s="38">
        <v>7</v>
      </c>
      <c r="G39" s="95">
        <f t="shared" si="1"/>
        <v>15</v>
      </c>
      <c r="H39" s="80">
        <v>20</v>
      </c>
      <c r="I39" s="81"/>
      <c r="J39" s="96">
        <f t="shared" si="2"/>
        <v>20</v>
      </c>
      <c r="K39" s="92"/>
      <c r="L39" s="93"/>
      <c r="M39" s="97">
        <f t="shared" si="3"/>
        <v>0</v>
      </c>
      <c r="N39" s="17"/>
      <c r="O39" s="17"/>
      <c r="P39" s="100">
        <f t="shared" si="4"/>
        <v>0</v>
      </c>
      <c r="Q39" s="102">
        <f t="shared" si="5"/>
        <v>35</v>
      </c>
      <c r="R39" s="14" t="str">
        <f t="shared" si="6"/>
        <v>F</v>
      </c>
      <c r="S39" s="20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ht="17.25" thickBot="1" thickTop="1">
      <c r="A40" s="16">
        <v>33</v>
      </c>
      <c r="B40" s="71" t="s">
        <v>337</v>
      </c>
      <c r="C40" s="76" t="s">
        <v>234</v>
      </c>
      <c r="D40" s="76"/>
      <c r="E40" s="38">
        <v>6</v>
      </c>
      <c r="F40" s="38">
        <v>6</v>
      </c>
      <c r="G40" s="95">
        <f t="shared" si="1"/>
        <v>12</v>
      </c>
      <c r="H40" s="80"/>
      <c r="I40" s="81">
        <v>20</v>
      </c>
      <c r="J40" s="96">
        <f t="shared" si="2"/>
        <v>20</v>
      </c>
      <c r="K40" s="92"/>
      <c r="L40" s="93"/>
      <c r="M40" s="97">
        <f t="shared" si="3"/>
        <v>0</v>
      </c>
      <c r="N40" s="17"/>
      <c r="O40" s="17"/>
      <c r="P40" s="100">
        <f t="shared" si="4"/>
        <v>0</v>
      </c>
      <c r="Q40" s="102">
        <f t="shared" si="5"/>
        <v>32</v>
      </c>
      <c r="R40" s="14" t="str">
        <f t="shared" si="6"/>
        <v>F</v>
      </c>
      <c r="S40" s="20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ht="17.25" thickBot="1" thickTop="1">
      <c r="A41" s="16">
        <v>34</v>
      </c>
      <c r="B41" s="71" t="s">
        <v>338</v>
      </c>
      <c r="C41" s="76" t="s">
        <v>233</v>
      </c>
      <c r="D41" s="76"/>
      <c r="E41" s="107"/>
      <c r="F41" s="107"/>
      <c r="G41" s="95">
        <f t="shared" si="1"/>
        <v>0</v>
      </c>
      <c r="H41" s="80">
        <v>16</v>
      </c>
      <c r="I41" s="81"/>
      <c r="J41" s="96">
        <f t="shared" si="2"/>
        <v>16</v>
      </c>
      <c r="K41" s="92"/>
      <c r="L41" s="93"/>
      <c r="M41" s="97">
        <f t="shared" si="3"/>
        <v>0</v>
      </c>
      <c r="N41" s="17"/>
      <c r="O41" s="17"/>
      <c r="P41" s="100">
        <f t="shared" si="4"/>
        <v>0</v>
      </c>
      <c r="Q41" s="102">
        <f t="shared" si="5"/>
        <v>16</v>
      </c>
      <c r="R41" s="14" t="str">
        <f t="shared" si="6"/>
        <v>F</v>
      </c>
      <c r="S41" s="20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1:29" ht="17.25" thickBot="1" thickTop="1">
      <c r="A42" s="16">
        <v>35</v>
      </c>
      <c r="B42" s="71" t="s">
        <v>339</v>
      </c>
      <c r="C42" s="76" t="s">
        <v>236</v>
      </c>
      <c r="D42" s="76"/>
      <c r="E42" s="38">
        <v>6</v>
      </c>
      <c r="F42" s="38">
        <v>6</v>
      </c>
      <c r="G42" s="95">
        <f t="shared" si="1"/>
        <v>12</v>
      </c>
      <c r="H42" s="84">
        <v>13</v>
      </c>
      <c r="I42" s="85">
        <v>20</v>
      </c>
      <c r="J42" s="96">
        <f t="shared" si="2"/>
        <v>20</v>
      </c>
      <c r="K42" s="92"/>
      <c r="L42" s="93"/>
      <c r="M42" s="97">
        <f t="shared" si="3"/>
        <v>0</v>
      </c>
      <c r="N42" s="17"/>
      <c r="O42" s="17"/>
      <c r="P42" s="100">
        <f t="shared" si="4"/>
        <v>0</v>
      </c>
      <c r="Q42" s="102">
        <f t="shared" si="5"/>
        <v>32</v>
      </c>
      <c r="R42" s="14" t="str">
        <f t="shared" si="6"/>
        <v>F</v>
      </c>
      <c r="S42" s="20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ht="17.25" thickBot="1" thickTop="1">
      <c r="A43" s="16">
        <v>36</v>
      </c>
      <c r="B43" s="71" t="s">
        <v>340</v>
      </c>
      <c r="C43" s="76" t="s">
        <v>234</v>
      </c>
      <c r="D43" s="76"/>
      <c r="E43" s="38">
        <v>6</v>
      </c>
      <c r="F43" s="38">
        <v>6</v>
      </c>
      <c r="G43" s="95">
        <f t="shared" si="1"/>
        <v>12</v>
      </c>
      <c r="H43" s="86">
        <v>23</v>
      </c>
      <c r="I43" s="87"/>
      <c r="J43" s="96">
        <f t="shared" si="2"/>
        <v>23</v>
      </c>
      <c r="K43" s="92"/>
      <c r="L43" s="93"/>
      <c r="M43" s="97">
        <f t="shared" si="3"/>
        <v>0</v>
      </c>
      <c r="N43" s="17"/>
      <c r="O43" s="17"/>
      <c r="P43" s="100">
        <f t="shared" si="4"/>
        <v>0</v>
      </c>
      <c r="Q43" s="102">
        <f t="shared" si="5"/>
        <v>35</v>
      </c>
      <c r="R43" s="14" t="str">
        <f t="shared" si="6"/>
        <v>F</v>
      </c>
      <c r="S43" s="20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:29" ht="17.25" thickBot="1" thickTop="1">
      <c r="A44" s="16">
        <v>37</v>
      </c>
      <c r="B44" s="71" t="s">
        <v>341</v>
      </c>
      <c r="C44" s="76" t="s">
        <v>236</v>
      </c>
      <c r="D44" s="76"/>
      <c r="E44" s="38">
        <v>6</v>
      </c>
      <c r="F44" s="38">
        <v>6</v>
      </c>
      <c r="G44" s="95">
        <f t="shared" si="1"/>
        <v>12</v>
      </c>
      <c r="H44" s="86"/>
      <c r="I44" s="87">
        <v>6</v>
      </c>
      <c r="J44" s="96">
        <f t="shared" si="2"/>
        <v>6</v>
      </c>
      <c r="K44" s="92"/>
      <c r="L44" s="93"/>
      <c r="M44" s="97">
        <f t="shared" si="3"/>
        <v>0</v>
      </c>
      <c r="N44" s="17"/>
      <c r="O44" s="17"/>
      <c r="P44" s="100">
        <f t="shared" si="4"/>
        <v>0</v>
      </c>
      <c r="Q44" s="102">
        <f t="shared" si="5"/>
        <v>18</v>
      </c>
      <c r="R44" s="14" t="str">
        <f t="shared" si="6"/>
        <v>F</v>
      </c>
      <c r="S44" s="20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ht="17.25" thickBot="1" thickTop="1">
      <c r="A45" s="16">
        <v>38</v>
      </c>
      <c r="B45" s="71" t="s">
        <v>342</v>
      </c>
      <c r="C45" s="76" t="s">
        <v>236</v>
      </c>
      <c r="D45" s="76"/>
      <c r="E45" s="38">
        <v>6</v>
      </c>
      <c r="F45" s="38">
        <v>6</v>
      </c>
      <c r="G45" s="95">
        <f t="shared" si="1"/>
        <v>12</v>
      </c>
      <c r="H45" s="86">
        <v>22</v>
      </c>
      <c r="I45" s="87"/>
      <c r="J45" s="96">
        <f t="shared" si="2"/>
        <v>22</v>
      </c>
      <c r="K45" s="92"/>
      <c r="L45" s="93"/>
      <c r="M45" s="97">
        <f t="shared" si="3"/>
        <v>0</v>
      </c>
      <c r="N45" s="17"/>
      <c r="O45" s="17"/>
      <c r="P45" s="100">
        <f t="shared" si="4"/>
        <v>0</v>
      </c>
      <c r="Q45" s="102">
        <f t="shared" si="5"/>
        <v>34</v>
      </c>
      <c r="R45" s="14" t="str">
        <f t="shared" si="6"/>
        <v>F</v>
      </c>
      <c r="S45" s="20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ht="17.25" thickBot="1" thickTop="1">
      <c r="A46" s="42">
        <v>39</v>
      </c>
      <c r="B46" s="71" t="s">
        <v>343</v>
      </c>
      <c r="C46" s="76" t="s">
        <v>33</v>
      </c>
      <c r="D46" s="76"/>
      <c r="E46" s="38">
        <v>5</v>
      </c>
      <c r="F46" s="38">
        <v>5</v>
      </c>
      <c r="G46" s="95">
        <f t="shared" si="1"/>
        <v>10</v>
      </c>
      <c r="H46" s="88"/>
      <c r="I46" s="89">
        <v>15</v>
      </c>
      <c r="J46" s="96">
        <f t="shared" si="2"/>
        <v>15</v>
      </c>
      <c r="K46" s="92"/>
      <c r="L46" s="93"/>
      <c r="M46" s="97">
        <f t="shared" si="3"/>
        <v>0</v>
      </c>
      <c r="N46" s="17"/>
      <c r="O46" s="17"/>
      <c r="P46" s="100">
        <f t="shared" si="4"/>
        <v>0</v>
      </c>
      <c r="Q46" s="102">
        <f>J46+M46+G46</f>
        <v>25</v>
      </c>
      <c r="R46" s="48" t="str">
        <f t="shared" si="6"/>
        <v>F</v>
      </c>
      <c r="S46" s="20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ht="17.25" thickBot="1" thickTop="1">
      <c r="A47" s="16">
        <v>40</v>
      </c>
      <c r="B47" s="71" t="s">
        <v>344</v>
      </c>
      <c r="C47" s="76" t="s">
        <v>232</v>
      </c>
      <c r="D47" s="76">
        <v>2</v>
      </c>
      <c r="E47" s="38">
        <v>9</v>
      </c>
      <c r="F47" s="38">
        <v>9</v>
      </c>
      <c r="G47" s="95">
        <f t="shared" si="1"/>
        <v>20</v>
      </c>
      <c r="H47" s="88">
        <v>21</v>
      </c>
      <c r="I47" s="89"/>
      <c r="J47" s="96">
        <f t="shared" si="2"/>
        <v>21</v>
      </c>
      <c r="K47" s="92"/>
      <c r="L47" s="93"/>
      <c r="M47" s="97">
        <f t="shared" si="3"/>
        <v>0</v>
      </c>
      <c r="N47" s="17"/>
      <c r="O47" s="17"/>
      <c r="P47" s="100">
        <f t="shared" si="4"/>
        <v>0</v>
      </c>
      <c r="Q47" s="102">
        <f>J47+M47+G47</f>
        <v>41</v>
      </c>
      <c r="R47" s="14" t="str">
        <f t="shared" si="6"/>
        <v>F</v>
      </c>
      <c r="S47" s="20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ht="17.25" thickBot="1" thickTop="1">
      <c r="A48" s="12">
        <v>41</v>
      </c>
      <c r="B48" s="71" t="s">
        <v>345</v>
      </c>
      <c r="C48" s="76" t="s">
        <v>232</v>
      </c>
      <c r="D48" s="76"/>
      <c r="E48" s="38">
        <v>9</v>
      </c>
      <c r="F48" s="38">
        <v>9</v>
      </c>
      <c r="G48" s="95">
        <f t="shared" si="1"/>
        <v>18</v>
      </c>
      <c r="H48" s="88">
        <v>16</v>
      </c>
      <c r="I48" s="89"/>
      <c r="J48" s="96">
        <f t="shared" si="2"/>
        <v>16</v>
      </c>
      <c r="K48" s="92"/>
      <c r="L48" s="93"/>
      <c r="M48" s="97">
        <f t="shared" si="3"/>
        <v>0</v>
      </c>
      <c r="N48" s="17"/>
      <c r="O48" s="17"/>
      <c r="P48" s="100">
        <f t="shared" si="4"/>
        <v>0</v>
      </c>
      <c r="Q48" s="102">
        <f t="shared" si="5"/>
        <v>34</v>
      </c>
      <c r="R48" s="14" t="str">
        <f t="shared" si="6"/>
        <v>F</v>
      </c>
      <c r="S48" s="20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ht="17.25" thickBot="1" thickTop="1">
      <c r="A49" s="16">
        <v>42</v>
      </c>
      <c r="B49" s="71" t="s">
        <v>346</v>
      </c>
      <c r="C49" s="76"/>
      <c r="D49" s="76"/>
      <c r="E49" s="38"/>
      <c r="F49" s="38"/>
      <c r="G49" s="95">
        <f t="shared" si="1"/>
        <v>0</v>
      </c>
      <c r="H49" s="88">
        <v>9</v>
      </c>
      <c r="I49" s="89">
        <v>12</v>
      </c>
      <c r="J49" s="96">
        <f t="shared" si="2"/>
        <v>12</v>
      </c>
      <c r="K49" s="92"/>
      <c r="L49" s="93"/>
      <c r="M49" s="97">
        <f t="shared" si="3"/>
        <v>0</v>
      </c>
      <c r="N49" s="17"/>
      <c r="O49" s="17"/>
      <c r="P49" s="100">
        <f t="shared" si="4"/>
        <v>0</v>
      </c>
      <c r="Q49" s="102">
        <f t="shared" si="5"/>
        <v>12</v>
      </c>
      <c r="R49" s="14" t="str">
        <f t="shared" si="6"/>
        <v>F</v>
      </c>
      <c r="S49" s="20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ht="17.25" thickBot="1" thickTop="1">
      <c r="A50" s="16">
        <v>43</v>
      </c>
      <c r="B50" s="71" t="s">
        <v>347</v>
      </c>
      <c r="C50" s="76" t="s">
        <v>233</v>
      </c>
      <c r="D50" s="76"/>
      <c r="E50" s="38"/>
      <c r="F50" s="38"/>
      <c r="G50" s="95">
        <f t="shared" si="1"/>
        <v>0</v>
      </c>
      <c r="H50" s="88">
        <v>16</v>
      </c>
      <c r="I50" s="89"/>
      <c r="J50" s="96">
        <f t="shared" si="2"/>
        <v>16</v>
      </c>
      <c r="K50" s="92"/>
      <c r="L50" s="93"/>
      <c r="M50" s="97">
        <f t="shared" si="3"/>
        <v>0</v>
      </c>
      <c r="N50" s="17"/>
      <c r="O50" s="17"/>
      <c r="P50" s="100">
        <f t="shared" si="4"/>
        <v>0</v>
      </c>
      <c r="Q50" s="102">
        <f t="shared" si="5"/>
        <v>16</v>
      </c>
      <c r="R50" s="14" t="str">
        <f t="shared" si="6"/>
        <v>F</v>
      </c>
      <c r="S50" s="20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ht="17.25" thickBot="1" thickTop="1">
      <c r="A51" s="16">
        <v>44</v>
      </c>
      <c r="B51" s="71" t="s">
        <v>348</v>
      </c>
      <c r="C51" s="76" t="s">
        <v>33</v>
      </c>
      <c r="D51" s="76"/>
      <c r="E51" s="38">
        <v>5</v>
      </c>
      <c r="F51" s="38">
        <v>5</v>
      </c>
      <c r="G51" s="95">
        <f t="shared" si="1"/>
        <v>10</v>
      </c>
      <c r="H51" s="88">
        <v>20</v>
      </c>
      <c r="I51" s="89"/>
      <c r="J51" s="96">
        <f t="shared" si="2"/>
        <v>20</v>
      </c>
      <c r="K51" s="92"/>
      <c r="L51" s="93"/>
      <c r="M51" s="97">
        <f t="shared" si="3"/>
        <v>0</v>
      </c>
      <c r="N51" s="17"/>
      <c r="O51" s="17"/>
      <c r="P51" s="100">
        <f t="shared" si="4"/>
        <v>0</v>
      </c>
      <c r="Q51" s="102">
        <f t="shared" si="5"/>
        <v>30</v>
      </c>
      <c r="R51" s="14" t="str">
        <f t="shared" si="6"/>
        <v>F</v>
      </c>
      <c r="S51" s="20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1:29" ht="17.25" thickBot="1" thickTop="1">
      <c r="A52" s="16">
        <v>45</v>
      </c>
      <c r="B52" s="71" t="s">
        <v>349</v>
      </c>
      <c r="C52" s="77" t="s">
        <v>33</v>
      </c>
      <c r="D52" s="77"/>
      <c r="E52" s="38">
        <v>5</v>
      </c>
      <c r="F52" s="38">
        <v>5</v>
      </c>
      <c r="G52" s="95">
        <f t="shared" si="1"/>
        <v>10</v>
      </c>
      <c r="H52" s="88">
        <v>12</v>
      </c>
      <c r="I52" s="89">
        <v>14</v>
      </c>
      <c r="J52" s="96">
        <f t="shared" si="2"/>
        <v>14</v>
      </c>
      <c r="K52" s="92"/>
      <c r="L52" s="93"/>
      <c r="M52" s="97">
        <f t="shared" si="3"/>
        <v>0</v>
      </c>
      <c r="N52" s="17"/>
      <c r="O52" s="17"/>
      <c r="P52" s="100">
        <f t="shared" si="4"/>
        <v>0</v>
      </c>
      <c r="Q52" s="102">
        <f t="shared" si="5"/>
        <v>24</v>
      </c>
      <c r="R52" s="48" t="str">
        <f t="shared" si="6"/>
        <v>F</v>
      </c>
      <c r="S52" s="20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ht="17.25" thickBot="1" thickTop="1">
      <c r="A53" s="16">
        <v>46</v>
      </c>
      <c r="B53" s="71" t="s">
        <v>350</v>
      </c>
      <c r="C53" s="76" t="s">
        <v>232</v>
      </c>
      <c r="D53" s="76"/>
      <c r="E53" s="38">
        <v>9</v>
      </c>
      <c r="F53" s="38">
        <v>9</v>
      </c>
      <c r="G53" s="95">
        <f t="shared" si="1"/>
        <v>18</v>
      </c>
      <c r="H53" s="88"/>
      <c r="I53" s="89"/>
      <c r="J53" s="96">
        <f t="shared" si="2"/>
        <v>0</v>
      </c>
      <c r="K53" s="92"/>
      <c r="L53" s="93"/>
      <c r="M53" s="99">
        <f t="shared" si="3"/>
        <v>0</v>
      </c>
      <c r="N53" s="22"/>
      <c r="O53" s="22"/>
      <c r="P53" s="105">
        <f t="shared" si="4"/>
        <v>0</v>
      </c>
      <c r="Q53" s="106">
        <f t="shared" si="5"/>
        <v>18</v>
      </c>
      <c r="R53" s="23" t="str">
        <f t="shared" si="6"/>
        <v>F</v>
      </c>
      <c r="S53" s="20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1:29" ht="17.25" thickBot="1" thickTop="1">
      <c r="A54" s="16">
        <v>47</v>
      </c>
      <c r="B54" s="71" t="s">
        <v>204</v>
      </c>
      <c r="C54" s="76"/>
      <c r="D54" s="76"/>
      <c r="E54" s="38"/>
      <c r="F54" s="38"/>
      <c r="G54" s="95">
        <f t="shared" si="1"/>
        <v>0</v>
      </c>
      <c r="H54" s="86"/>
      <c r="I54" s="87"/>
      <c r="J54" s="96">
        <f t="shared" si="2"/>
        <v>0</v>
      </c>
      <c r="K54" s="92"/>
      <c r="L54" s="93"/>
      <c r="M54" s="97">
        <f t="shared" si="3"/>
        <v>0</v>
      </c>
      <c r="N54" s="13"/>
      <c r="O54" s="13"/>
      <c r="P54" s="100">
        <f t="shared" si="4"/>
        <v>0</v>
      </c>
      <c r="Q54" s="101">
        <f t="shared" si="5"/>
        <v>0</v>
      </c>
      <c r="R54" s="14" t="str">
        <f t="shared" si="6"/>
        <v>Neaktivno</v>
      </c>
      <c r="S54" s="20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1:29" ht="17.25" thickBot="1" thickTop="1">
      <c r="A55" s="16">
        <v>48</v>
      </c>
      <c r="B55" s="71" t="s">
        <v>209</v>
      </c>
      <c r="C55" s="76" t="s">
        <v>236</v>
      </c>
      <c r="D55" s="76"/>
      <c r="E55" s="38"/>
      <c r="F55" s="38"/>
      <c r="G55" s="95">
        <f t="shared" si="1"/>
        <v>0</v>
      </c>
      <c r="H55" s="86"/>
      <c r="I55" s="87">
        <v>13</v>
      </c>
      <c r="J55" s="96">
        <f t="shared" si="2"/>
        <v>13</v>
      </c>
      <c r="K55" s="92"/>
      <c r="L55" s="93"/>
      <c r="M55" s="97">
        <f t="shared" si="3"/>
        <v>0</v>
      </c>
      <c r="N55" s="17"/>
      <c r="O55" s="17"/>
      <c r="P55" s="100">
        <f t="shared" si="4"/>
        <v>0</v>
      </c>
      <c r="Q55" s="102">
        <f t="shared" si="5"/>
        <v>13</v>
      </c>
      <c r="R55" s="14" t="str">
        <f t="shared" si="6"/>
        <v>F</v>
      </c>
      <c r="S55" s="20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 ht="17.25" thickBot="1" thickTop="1">
      <c r="A56" s="42">
        <v>49</v>
      </c>
      <c r="B56" s="71" t="s">
        <v>212</v>
      </c>
      <c r="C56" s="76"/>
      <c r="D56" s="76"/>
      <c r="E56" s="38"/>
      <c r="F56" s="38"/>
      <c r="G56" s="95">
        <f t="shared" si="1"/>
        <v>0</v>
      </c>
      <c r="H56" s="86"/>
      <c r="I56" s="87"/>
      <c r="J56" s="96">
        <f t="shared" si="2"/>
        <v>0</v>
      </c>
      <c r="K56" s="92"/>
      <c r="L56" s="93"/>
      <c r="M56" s="97">
        <f t="shared" si="3"/>
        <v>0</v>
      </c>
      <c r="N56" s="17"/>
      <c r="O56" s="17"/>
      <c r="P56" s="100">
        <f t="shared" si="4"/>
        <v>0</v>
      </c>
      <c r="Q56" s="102">
        <f t="shared" si="5"/>
        <v>0</v>
      </c>
      <c r="R56" s="14" t="str">
        <f t="shared" si="6"/>
        <v>Neaktivno</v>
      </c>
      <c r="S56" s="20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 ht="17.25" thickBot="1" thickTop="1">
      <c r="A57" s="16">
        <v>50</v>
      </c>
      <c r="B57" s="71" t="s">
        <v>217</v>
      </c>
      <c r="C57" s="76"/>
      <c r="D57" s="76"/>
      <c r="E57" s="38"/>
      <c r="F57" s="38"/>
      <c r="G57" s="95">
        <f t="shared" si="1"/>
        <v>0</v>
      </c>
      <c r="H57" s="86"/>
      <c r="I57" s="87"/>
      <c r="J57" s="96">
        <f t="shared" si="2"/>
        <v>0</v>
      </c>
      <c r="K57" s="92"/>
      <c r="L57" s="93"/>
      <c r="M57" s="97">
        <f t="shared" si="3"/>
        <v>0</v>
      </c>
      <c r="N57" s="17"/>
      <c r="O57" s="17"/>
      <c r="P57" s="100">
        <f>IF(O57&gt;0,O57,N57)</f>
        <v>0</v>
      </c>
      <c r="Q57" s="102">
        <f>J57+M57+G57</f>
        <v>0</v>
      </c>
      <c r="R57" s="14" t="str">
        <f>IF(Q57=0,"Neaktivno",IF(Q57&gt;89.9,"A",IF(Q57&gt;79.9,"B",IF(Q57&gt;69.9,"C",IF(Q57&gt;59.9,"D",IF(Q57&gt;49.9,"E","F"))))))</f>
        <v>Neaktivno</v>
      </c>
      <c r="S57" s="20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1:29" ht="17.25" thickBot="1" thickTop="1">
      <c r="A58" s="12">
        <v>51</v>
      </c>
      <c r="B58" s="71" t="s">
        <v>219</v>
      </c>
      <c r="C58" s="76"/>
      <c r="D58" s="76"/>
      <c r="E58" s="38"/>
      <c r="F58" s="38"/>
      <c r="G58" s="95">
        <f t="shared" si="1"/>
        <v>0</v>
      </c>
      <c r="H58" s="86"/>
      <c r="I58" s="87"/>
      <c r="J58" s="96">
        <f t="shared" si="2"/>
        <v>0</v>
      </c>
      <c r="K58" s="92"/>
      <c r="L58" s="93"/>
      <c r="M58" s="97">
        <f t="shared" si="3"/>
        <v>0</v>
      </c>
      <c r="N58" s="17"/>
      <c r="O58" s="17"/>
      <c r="P58" s="100">
        <f t="shared" si="4"/>
        <v>0</v>
      </c>
      <c r="Q58" s="102">
        <f t="shared" si="5"/>
        <v>0</v>
      </c>
      <c r="R58" s="14" t="str">
        <f t="shared" si="6"/>
        <v>Neaktivno</v>
      </c>
      <c r="S58" s="20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ht="17.25" thickBot="1" thickTop="1">
      <c r="A59" s="16">
        <v>52</v>
      </c>
      <c r="B59" s="71" t="s">
        <v>223</v>
      </c>
      <c r="C59" s="76" t="s">
        <v>233</v>
      </c>
      <c r="D59" s="76"/>
      <c r="E59" s="38"/>
      <c r="F59" s="38"/>
      <c r="G59" s="95">
        <f t="shared" si="1"/>
        <v>0</v>
      </c>
      <c r="H59" s="86">
        <v>23</v>
      </c>
      <c r="I59" s="87"/>
      <c r="J59" s="96">
        <f t="shared" si="2"/>
        <v>23</v>
      </c>
      <c r="K59" s="92"/>
      <c r="L59" s="93"/>
      <c r="M59" s="99">
        <f t="shared" si="3"/>
        <v>0</v>
      </c>
      <c r="N59" s="22"/>
      <c r="O59" s="22"/>
      <c r="P59" s="105">
        <f t="shared" si="4"/>
        <v>0</v>
      </c>
      <c r="Q59" s="106">
        <f t="shared" si="5"/>
        <v>23</v>
      </c>
      <c r="R59" s="23" t="str">
        <f t="shared" si="6"/>
        <v>F</v>
      </c>
      <c r="S59" s="20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1:23" s="37" customFormat="1" ht="17.25" thickBot="1" thickTop="1">
      <c r="A60" s="16">
        <v>53</v>
      </c>
      <c r="B60" s="71" t="s">
        <v>351</v>
      </c>
      <c r="C60" s="76" t="s">
        <v>233</v>
      </c>
      <c r="D60" s="76"/>
      <c r="E60" s="38"/>
      <c r="F60" s="38"/>
      <c r="G60" s="95">
        <f t="shared" si="1"/>
        <v>0</v>
      </c>
      <c r="H60" s="86">
        <v>15</v>
      </c>
      <c r="I60" s="87">
        <v>19</v>
      </c>
      <c r="J60" s="96">
        <f t="shared" si="2"/>
        <v>19</v>
      </c>
      <c r="K60" s="92"/>
      <c r="L60" s="93"/>
      <c r="M60" s="97">
        <f>IF(L60&gt;0,L60,K60)</f>
        <v>0</v>
      </c>
      <c r="N60" s="17"/>
      <c r="O60" s="17"/>
      <c r="P60" s="100">
        <f>IF(O60&gt;0,O60,N60)</f>
        <v>0</v>
      </c>
      <c r="Q60" s="102">
        <f>J60+M60+G60</f>
        <v>19</v>
      </c>
      <c r="R60" s="14" t="str">
        <f>IF(Q60=0,"Neaktivno",IF(Q60&gt;89.9,"A",IF(Q60&gt;79.9,"B",IF(Q60&gt;69.9,"C",IF(Q60&gt;59.9,"D",IF(Q60&gt;49.9,"E","F"))))))</f>
        <v>F</v>
      </c>
      <c r="S60" s="20"/>
      <c r="T60" s="72"/>
      <c r="U60" s="72"/>
      <c r="V60" s="72"/>
      <c r="W60" s="72"/>
    </row>
    <row r="61" spans="1:23" s="37" customFormat="1" ht="17.25" thickBot="1" thickTop="1">
      <c r="A61" s="16">
        <v>54</v>
      </c>
      <c r="B61" s="71" t="s">
        <v>227</v>
      </c>
      <c r="C61" s="76"/>
      <c r="D61" s="76"/>
      <c r="E61" s="38"/>
      <c r="F61" s="38"/>
      <c r="G61" s="95">
        <f t="shared" si="1"/>
        <v>0</v>
      </c>
      <c r="H61" s="86"/>
      <c r="I61" s="87"/>
      <c r="J61" s="96">
        <f t="shared" si="2"/>
        <v>0</v>
      </c>
      <c r="K61" s="92"/>
      <c r="L61" s="93"/>
      <c r="M61" s="97">
        <f>IF(L61&gt;0,L61,K61)</f>
        <v>0</v>
      </c>
      <c r="N61" s="17"/>
      <c r="O61" s="17"/>
      <c r="P61" s="100">
        <f>IF(O61&gt;0,O61,N61)</f>
        <v>0</v>
      </c>
      <c r="Q61" s="102">
        <f>J61+M61+G61</f>
        <v>0</v>
      </c>
      <c r="R61" s="14" t="str">
        <f>IF(Q61=0,"Neaktivno",IF(Q61&gt;89.9,"A",IF(Q61&gt;79.9,"B",IF(Q61&gt;69.9,"C",IF(Q61&gt;59.9,"D",IF(Q61&gt;49.9,"E","F"))))))</f>
        <v>Neaktivno</v>
      </c>
      <c r="S61" s="20"/>
      <c r="T61" s="72"/>
      <c r="U61" s="72"/>
      <c r="V61" s="72"/>
      <c r="W61" s="72"/>
    </row>
    <row r="62" spans="1:23" s="37" customFormat="1" ht="17.25" thickBot="1" thickTop="1">
      <c r="A62" s="21">
        <v>55</v>
      </c>
      <c r="B62" s="73" t="s">
        <v>352</v>
      </c>
      <c r="C62" s="117"/>
      <c r="D62" s="117"/>
      <c r="E62" s="116"/>
      <c r="F62" s="116"/>
      <c r="G62" s="95">
        <f t="shared" si="1"/>
        <v>0</v>
      </c>
      <c r="H62" s="118"/>
      <c r="I62" s="119"/>
      <c r="J62" s="120">
        <f t="shared" si="2"/>
        <v>0</v>
      </c>
      <c r="K62" s="121"/>
      <c r="L62" s="122"/>
      <c r="M62" s="123">
        <f>IF(L62&gt;0,L62,K62)</f>
        <v>0</v>
      </c>
      <c r="N62" s="22"/>
      <c r="O62" s="22"/>
      <c r="P62" s="124">
        <f>IF(O62&gt;0,O62,N62)</f>
        <v>0</v>
      </c>
      <c r="Q62" s="106">
        <f>J62+M62+G62</f>
        <v>0</v>
      </c>
      <c r="R62" s="23" t="str">
        <f>IF(Q62=0,"Neaktivno",IF(Q62&gt;89.9,"A",IF(Q62&gt;79.9,"B",IF(Q62&gt;69.9,"C",IF(Q62&gt;59.9,"D",IF(Q62&gt;49.9,"E","F"))))))</f>
        <v>Neaktivno</v>
      </c>
      <c r="S62" s="20"/>
      <c r="T62" s="72"/>
      <c r="U62" s="72"/>
      <c r="V62" s="72"/>
      <c r="W62" s="72"/>
    </row>
    <row r="63" spans="1:19" s="56" customFormat="1" ht="17.25" thickBot="1" thickTop="1">
      <c r="A63" s="18">
        <v>56</v>
      </c>
      <c r="B63" s="66" t="s">
        <v>353</v>
      </c>
      <c r="C63" s="50" t="s">
        <v>233</v>
      </c>
      <c r="D63" s="50"/>
      <c r="E63" s="18"/>
      <c r="F63" s="18"/>
      <c r="G63" s="95">
        <f t="shared" si="1"/>
        <v>0</v>
      </c>
      <c r="H63" s="52"/>
      <c r="I63" s="51"/>
      <c r="J63" s="53"/>
      <c r="K63" s="49"/>
      <c r="L63" s="49"/>
      <c r="M63" s="49"/>
      <c r="N63" s="49"/>
      <c r="O63" s="49"/>
      <c r="P63" s="49"/>
      <c r="Q63" s="54"/>
      <c r="R63" s="50"/>
      <c r="S63" s="55"/>
    </row>
    <row r="64" spans="1:19" s="56" customFormat="1" ht="16.5" thickTop="1">
      <c r="A64" s="18">
        <v>57</v>
      </c>
      <c r="B64" s="66" t="s">
        <v>229</v>
      </c>
      <c r="C64" s="50"/>
      <c r="D64" s="50"/>
      <c r="E64" s="18"/>
      <c r="F64" s="18"/>
      <c r="G64" s="95">
        <f t="shared" si="1"/>
        <v>0</v>
      </c>
      <c r="H64" s="52"/>
      <c r="I64" s="51">
        <v>6</v>
      </c>
      <c r="J64" s="53"/>
      <c r="K64" s="49"/>
      <c r="L64" s="49"/>
      <c r="M64" s="49"/>
      <c r="N64" s="49"/>
      <c r="O64" s="49"/>
      <c r="P64" s="49"/>
      <c r="Q64" s="54"/>
      <c r="R64" s="50"/>
      <c r="S64" s="55"/>
    </row>
    <row r="65" spans="1:19" s="56" customFormat="1" ht="15.75">
      <c r="A65" s="18"/>
      <c r="B65" s="66"/>
      <c r="C65" s="50"/>
      <c r="D65" s="50"/>
      <c r="E65" s="18"/>
      <c r="F65" s="18"/>
      <c r="G65" s="51"/>
      <c r="H65" s="52"/>
      <c r="I65" s="51"/>
      <c r="J65" s="53"/>
      <c r="K65" s="49"/>
      <c r="L65" s="49"/>
      <c r="M65" s="49"/>
      <c r="N65" s="49"/>
      <c r="O65" s="49"/>
      <c r="P65" s="49"/>
      <c r="Q65" s="54"/>
      <c r="R65" s="50"/>
      <c r="S65" s="55"/>
    </row>
    <row r="66" spans="1:19" s="56" customFormat="1" ht="15.75">
      <c r="A66" s="18"/>
      <c r="B66" s="66"/>
      <c r="C66" s="50"/>
      <c r="D66" s="50"/>
      <c r="E66" s="18"/>
      <c r="F66" s="18"/>
      <c r="G66" s="51"/>
      <c r="H66" s="52"/>
      <c r="I66" s="51"/>
      <c r="J66" s="53"/>
      <c r="K66" s="49"/>
      <c r="L66" s="49"/>
      <c r="M66" s="49"/>
      <c r="N66" s="49"/>
      <c r="O66" s="49"/>
      <c r="P66" s="49"/>
      <c r="Q66" s="54"/>
      <c r="R66" s="50"/>
      <c r="S66" s="55"/>
    </row>
    <row r="67" spans="1:19" s="56" customFormat="1" ht="15.75">
      <c r="A67" s="18"/>
      <c r="B67" s="66"/>
      <c r="C67" s="50"/>
      <c r="D67" s="50"/>
      <c r="E67" s="18"/>
      <c r="F67" s="18"/>
      <c r="G67" s="51"/>
      <c r="H67" s="52"/>
      <c r="I67" s="51"/>
      <c r="J67" s="53"/>
      <c r="K67" s="49"/>
      <c r="L67" s="49"/>
      <c r="M67" s="49"/>
      <c r="N67" s="49"/>
      <c r="O67" s="49"/>
      <c r="P67" s="49"/>
      <c r="Q67" s="54"/>
      <c r="R67" s="50"/>
      <c r="S67" s="55"/>
    </row>
    <row r="68" spans="1:19" s="56" customFormat="1" ht="15.75">
      <c r="A68" s="18"/>
      <c r="B68" s="66"/>
      <c r="C68" s="50"/>
      <c r="D68" s="50"/>
      <c r="E68" s="18"/>
      <c r="F68" s="18"/>
      <c r="G68" s="51"/>
      <c r="H68" s="52"/>
      <c r="I68" s="51"/>
      <c r="J68" s="53"/>
      <c r="K68" s="49"/>
      <c r="L68" s="49"/>
      <c r="M68" s="49"/>
      <c r="N68" s="49"/>
      <c r="O68" s="49"/>
      <c r="P68" s="49"/>
      <c r="Q68" s="54"/>
      <c r="R68" s="50"/>
      <c r="S68" s="55"/>
    </row>
    <row r="69" spans="1:19" s="56" customFormat="1" ht="15.75">
      <c r="A69" s="57"/>
      <c r="B69" s="67"/>
      <c r="C69" s="59"/>
      <c r="D69" s="59"/>
      <c r="E69" s="57"/>
      <c r="F69" s="57"/>
      <c r="G69" s="60"/>
      <c r="H69" s="61"/>
      <c r="I69" s="60"/>
      <c r="J69" s="62"/>
      <c r="K69" s="58"/>
      <c r="L69" s="58"/>
      <c r="M69" s="58"/>
      <c r="N69" s="58"/>
      <c r="O69" s="58"/>
      <c r="P69" s="58"/>
      <c r="Q69" s="63"/>
      <c r="R69" s="59"/>
      <c r="S69" s="64"/>
    </row>
    <row r="70" spans="1:19" s="56" customFormat="1" ht="15.75">
      <c r="A70" s="18"/>
      <c r="B70" s="66"/>
      <c r="C70" s="50"/>
      <c r="D70" s="50"/>
      <c r="E70" s="18"/>
      <c r="F70" s="18"/>
      <c r="G70" s="51"/>
      <c r="H70" s="52"/>
      <c r="I70" s="51"/>
      <c r="J70" s="53"/>
      <c r="K70" s="49"/>
      <c r="L70" s="49"/>
      <c r="M70" s="49"/>
      <c r="N70" s="49"/>
      <c r="O70" s="49"/>
      <c r="P70" s="49"/>
      <c r="Q70" s="54"/>
      <c r="R70" s="50"/>
      <c r="S70" s="55"/>
    </row>
    <row r="71" spans="1:19" s="56" customFormat="1" ht="15.75">
      <c r="A71" s="18"/>
      <c r="B71" s="66"/>
      <c r="C71" s="50"/>
      <c r="D71" s="50"/>
      <c r="E71" s="18"/>
      <c r="F71" s="18"/>
      <c r="G71" s="51"/>
      <c r="H71" s="52"/>
      <c r="I71" s="51"/>
      <c r="J71" s="53"/>
      <c r="K71" s="49"/>
      <c r="L71" s="49"/>
      <c r="M71" s="49"/>
      <c r="N71" s="49"/>
      <c r="O71" s="49"/>
      <c r="P71" s="49"/>
      <c r="Q71" s="54"/>
      <c r="R71" s="50"/>
      <c r="S71" s="55"/>
    </row>
    <row r="72" spans="1:19" s="56" customFormat="1" ht="15.75">
      <c r="A72" s="18"/>
      <c r="B72" s="66"/>
      <c r="C72" s="50"/>
      <c r="D72" s="50"/>
      <c r="E72" s="18"/>
      <c r="F72" s="18"/>
      <c r="G72" s="51"/>
      <c r="H72" s="52"/>
      <c r="I72" s="51"/>
      <c r="J72" s="53"/>
      <c r="K72" s="49"/>
      <c r="L72" s="49"/>
      <c r="M72" s="49"/>
      <c r="N72" s="49"/>
      <c r="O72" s="49"/>
      <c r="P72" s="49"/>
      <c r="Q72" s="54"/>
      <c r="R72" s="50"/>
      <c r="S72" s="55"/>
    </row>
    <row r="73" spans="1:19" s="56" customFormat="1" ht="15.75">
      <c r="A73" s="18"/>
      <c r="B73" s="66"/>
      <c r="C73" s="50"/>
      <c r="D73" s="50"/>
      <c r="E73" s="18"/>
      <c r="F73" s="18"/>
      <c r="G73" s="51"/>
      <c r="H73" s="52"/>
      <c r="I73" s="51"/>
      <c r="J73" s="53"/>
      <c r="K73" s="49"/>
      <c r="L73" s="49"/>
      <c r="M73" s="49"/>
      <c r="N73" s="49"/>
      <c r="O73" s="49"/>
      <c r="P73" s="49"/>
      <c r="Q73" s="54"/>
      <c r="R73" s="50"/>
      <c r="S73" s="55"/>
    </row>
    <row r="74" spans="1:19" s="56" customFormat="1" ht="15.75">
      <c r="A74" s="57"/>
      <c r="B74" s="67"/>
      <c r="C74" s="59"/>
      <c r="D74" s="59"/>
      <c r="E74" s="57"/>
      <c r="F74" s="57"/>
      <c r="G74" s="60"/>
      <c r="H74" s="61"/>
      <c r="I74" s="60"/>
      <c r="J74" s="62"/>
      <c r="K74" s="58"/>
      <c r="L74" s="58"/>
      <c r="M74" s="58"/>
      <c r="N74" s="58"/>
      <c r="O74" s="58"/>
      <c r="P74" s="58"/>
      <c r="Q74" s="63"/>
      <c r="R74" s="59"/>
      <c r="S74" s="64"/>
    </row>
    <row r="75" spans="1:19" s="56" customFormat="1" ht="15.75">
      <c r="A75" s="57"/>
      <c r="B75" s="67"/>
      <c r="C75" s="59"/>
      <c r="D75" s="59"/>
      <c r="E75" s="57"/>
      <c r="F75" s="57"/>
      <c r="G75" s="60"/>
      <c r="H75" s="61"/>
      <c r="I75" s="60"/>
      <c r="J75" s="62"/>
      <c r="K75" s="58"/>
      <c r="L75" s="58"/>
      <c r="M75" s="58"/>
      <c r="N75" s="58"/>
      <c r="O75" s="58"/>
      <c r="P75" s="58"/>
      <c r="Q75" s="63"/>
      <c r="R75" s="59"/>
      <c r="S75" s="64"/>
    </row>
    <row r="76" spans="1:19" s="56" customFormat="1" ht="15.75">
      <c r="A76" s="18"/>
      <c r="B76" s="66"/>
      <c r="C76" s="50"/>
      <c r="D76" s="50"/>
      <c r="E76" s="18"/>
      <c r="F76" s="18"/>
      <c r="G76" s="51"/>
      <c r="H76" s="52"/>
      <c r="I76" s="51"/>
      <c r="J76" s="53"/>
      <c r="K76" s="49"/>
      <c r="L76" s="49"/>
      <c r="M76" s="49"/>
      <c r="N76" s="49"/>
      <c r="O76" s="49"/>
      <c r="P76" s="49"/>
      <c r="Q76" s="54"/>
      <c r="R76" s="50"/>
      <c r="S76" s="55"/>
    </row>
    <row r="77" spans="1:19" s="56" customFormat="1" ht="15.75">
      <c r="A77" s="18"/>
      <c r="B77" s="66"/>
      <c r="C77" s="50"/>
      <c r="D77" s="50"/>
      <c r="E77" s="18"/>
      <c r="F77" s="18"/>
      <c r="G77" s="51"/>
      <c r="H77" s="52"/>
      <c r="I77" s="51"/>
      <c r="J77" s="53"/>
      <c r="K77" s="49"/>
      <c r="L77" s="49"/>
      <c r="M77" s="49"/>
      <c r="N77" s="49"/>
      <c r="O77" s="49"/>
      <c r="P77" s="49"/>
      <c r="Q77" s="54"/>
      <c r="R77" s="50"/>
      <c r="S77" s="55"/>
    </row>
    <row r="78" s="56" customFormat="1" ht="12.75">
      <c r="B78" s="68"/>
    </row>
    <row r="79" s="56" customFormat="1" ht="12.75">
      <c r="B79" s="68"/>
    </row>
    <row r="80" s="56" customFormat="1" ht="12.75">
      <c r="B80" s="68"/>
    </row>
    <row r="81" s="37" customFormat="1" ht="12.75">
      <c r="B81" s="69"/>
    </row>
    <row r="82" s="37" customFormat="1" ht="12.75">
      <c r="B82" s="69"/>
    </row>
    <row r="83" s="37" customFormat="1" ht="12.75">
      <c r="B83" s="69"/>
    </row>
    <row r="84" s="37" customFormat="1" ht="12.75">
      <c r="B84" s="69"/>
    </row>
    <row r="85" s="37" customFormat="1" ht="12.75">
      <c r="B85" s="69"/>
    </row>
    <row r="86" s="37" customFormat="1" ht="12.75">
      <c r="B86" s="69"/>
    </row>
    <row r="87" s="37" customFormat="1" ht="12.75">
      <c r="B87" s="69"/>
    </row>
    <row r="88" s="37" customFormat="1" ht="12.75">
      <c r="B88" s="69"/>
    </row>
    <row r="89" s="37" customFormat="1" ht="12.75">
      <c r="B89" s="69"/>
    </row>
    <row r="90" s="37" customFormat="1" ht="12.75">
      <c r="B90" s="69"/>
    </row>
    <row r="91" s="37" customFormat="1" ht="12.75">
      <c r="B91" s="69"/>
    </row>
    <row r="92" s="37" customFormat="1" ht="12.75">
      <c r="B92" s="69"/>
    </row>
    <row r="93" s="37" customFormat="1" ht="12.75">
      <c r="B93" s="69"/>
    </row>
    <row r="94" s="37" customFormat="1" ht="12.75">
      <c r="B94" s="69"/>
    </row>
    <row r="95" s="37" customFormat="1" ht="12.75">
      <c r="B95" s="69"/>
    </row>
    <row r="96" s="37" customFormat="1" ht="12.75">
      <c r="B96" s="69"/>
    </row>
    <row r="97" s="37" customFormat="1" ht="12.75">
      <c r="B97" s="69"/>
    </row>
    <row r="98" s="37" customFormat="1" ht="12.75">
      <c r="B98" s="69"/>
    </row>
    <row r="99" s="37" customFormat="1" ht="12.75">
      <c r="B99" s="69"/>
    </row>
    <row r="100" s="37" customFormat="1" ht="12.75">
      <c r="B100" s="69"/>
    </row>
    <row r="101" s="37" customFormat="1" ht="12.75">
      <c r="B101" s="69"/>
    </row>
    <row r="102" s="37" customFormat="1" ht="12.75">
      <c r="B102" s="69"/>
    </row>
    <row r="103" s="37" customFormat="1" ht="12.75">
      <c r="B103" s="69"/>
    </row>
    <row r="104" s="37" customFormat="1" ht="12.75">
      <c r="B104" s="69"/>
    </row>
    <row r="105" s="37" customFormat="1" ht="12.75">
      <c r="B105" s="69"/>
    </row>
    <row r="106" s="37" customFormat="1" ht="12.75">
      <c r="B106" s="69"/>
    </row>
    <row r="107" s="37" customFormat="1" ht="12.75">
      <c r="B107" s="69"/>
    </row>
    <row r="108" s="37" customFormat="1" ht="12.75">
      <c r="B108" s="69"/>
    </row>
    <row r="109" s="37" customFormat="1" ht="12.75">
      <c r="B109" s="69"/>
    </row>
    <row r="110" s="37" customFormat="1" ht="12.75">
      <c r="B110" s="69"/>
    </row>
    <row r="111" s="37" customFormat="1" ht="12.75">
      <c r="B111" s="69"/>
    </row>
    <row r="112" s="37" customFormat="1" ht="12.75">
      <c r="B112" s="69"/>
    </row>
    <row r="113" s="37" customFormat="1" ht="12.75">
      <c r="B113" s="69"/>
    </row>
    <row r="114" s="37" customFormat="1" ht="12.75">
      <c r="B114" s="69"/>
    </row>
    <row r="115" s="37" customFormat="1" ht="12.75">
      <c r="B115" s="69"/>
    </row>
    <row r="116" s="37" customFormat="1" ht="12.75">
      <c r="B116" s="69"/>
    </row>
    <row r="117" s="37" customFormat="1" ht="12.75">
      <c r="B117" s="69"/>
    </row>
    <row r="118" s="37" customFormat="1" ht="12.75">
      <c r="B118" s="69"/>
    </row>
    <row r="119" s="37" customFormat="1" ht="12.75">
      <c r="B119" s="69"/>
    </row>
    <row r="120" s="37" customFormat="1" ht="12.75">
      <c r="B120" s="69"/>
    </row>
    <row r="121" s="37" customFormat="1" ht="12.75">
      <c r="B121" s="69"/>
    </row>
    <row r="122" s="37" customFormat="1" ht="12.75">
      <c r="B122" s="69"/>
    </row>
    <row r="123" s="37" customFormat="1" ht="12.75">
      <c r="B123" s="69"/>
    </row>
    <row r="124" s="37" customFormat="1" ht="12.75">
      <c r="B124" s="69"/>
    </row>
    <row r="125" s="37" customFormat="1" ht="12.75">
      <c r="B125" s="69"/>
    </row>
    <row r="126" s="37" customFormat="1" ht="12.75">
      <c r="B126" s="69"/>
    </row>
  </sheetData>
  <sheetProtection/>
  <mergeCells count="9">
    <mergeCell ref="O6:O7"/>
    <mergeCell ref="P6:P7"/>
    <mergeCell ref="R6:R7"/>
    <mergeCell ref="H6:I6"/>
    <mergeCell ref="K6:L6"/>
    <mergeCell ref="A6:A7"/>
    <mergeCell ref="Q6:Q7"/>
    <mergeCell ref="J6:J7"/>
    <mergeCell ref="N6:N7"/>
  </mergeCells>
  <conditionalFormatting sqref="R1:R56 R127:R65536 R71 R58:R59">
    <cfRule type="cellIs" priority="21" dxfId="1" operator="equal" stopIfTrue="1">
      <formula>"F"</formula>
    </cfRule>
    <cfRule type="cellIs" priority="22" dxfId="0" operator="equal" stopIfTrue="1">
      <formula>"Neaktivno"</formula>
    </cfRule>
  </conditionalFormatting>
  <conditionalFormatting sqref="R60:R67">
    <cfRule type="cellIs" priority="13" dxfId="1" operator="equal" stopIfTrue="1">
      <formula>"F"</formula>
    </cfRule>
    <cfRule type="cellIs" priority="14" dxfId="0" operator="equal" stopIfTrue="1">
      <formula>"Neaktivno"</formula>
    </cfRule>
  </conditionalFormatting>
  <conditionalFormatting sqref="R68:R70">
    <cfRule type="cellIs" priority="11" dxfId="1" operator="equal" stopIfTrue="1">
      <formula>"F"</formula>
    </cfRule>
    <cfRule type="cellIs" priority="12" dxfId="0" operator="equal" stopIfTrue="1">
      <formula>"Neaktivno"</formula>
    </cfRule>
  </conditionalFormatting>
  <conditionalFormatting sqref="R77">
    <cfRule type="cellIs" priority="9" dxfId="1" operator="equal" stopIfTrue="1">
      <formula>"F"</formula>
    </cfRule>
    <cfRule type="cellIs" priority="10" dxfId="0" operator="equal" stopIfTrue="1">
      <formula>"Neaktivno"</formula>
    </cfRule>
  </conditionalFormatting>
  <conditionalFormatting sqref="R72">
    <cfRule type="cellIs" priority="7" dxfId="1" operator="equal" stopIfTrue="1">
      <formula>"F"</formula>
    </cfRule>
    <cfRule type="cellIs" priority="8" dxfId="0" operator="equal" stopIfTrue="1">
      <formula>"Neaktivno"</formula>
    </cfRule>
  </conditionalFormatting>
  <conditionalFormatting sqref="R74:R76">
    <cfRule type="cellIs" priority="5" dxfId="1" operator="equal" stopIfTrue="1">
      <formula>"F"</formula>
    </cfRule>
    <cfRule type="cellIs" priority="6" dxfId="0" operator="equal" stopIfTrue="1">
      <formula>"Neaktivno"</formula>
    </cfRule>
  </conditionalFormatting>
  <conditionalFormatting sqref="R73">
    <cfRule type="cellIs" priority="3" dxfId="1" operator="equal" stopIfTrue="1">
      <formula>"F"</formula>
    </cfRule>
    <cfRule type="cellIs" priority="4" dxfId="0" operator="equal" stopIfTrue="1">
      <formula>"Neaktivno"</formula>
    </cfRule>
  </conditionalFormatting>
  <conditionalFormatting sqref="R57">
    <cfRule type="cellIs" priority="1" dxfId="1" operator="equal" stopIfTrue="1">
      <formula>"F"</formula>
    </cfRule>
    <cfRule type="cellIs" priority="2" dxfId="0" operator="equal" stopIfTrue="1">
      <formula>"Neaktivno"</formula>
    </cfRule>
  </conditionalFormatting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C28">
      <selection activeCell="AE1" sqref="AE1:AE55"/>
    </sheetView>
  </sheetViews>
  <sheetFormatPr defaultColWidth="8.8515625" defaultRowHeight="12.75"/>
  <sheetData>
    <row r="1" spans="1:31" ht="22.5">
      <c r="A1" s="26">
        <v>1</v>
      </c>
      <c r="B1" s="27">
        <v>1</v>
      </c>
      <c r="C1" s="27">
        <v>2019</v>
      </c>
      <c r="D1" s="27" t="s">
        <v>36</v>
      </c>
      <c r="E1" s="27" t="s">
        <v>37</v>
      </c>
      <c r="F1" s="27" t="s">
        <v>5</v>
      </c>
      <c r="G1" s="27">
        <v>1</v>
      </c>
      <c r="H1" s="28">
        <v>2020</v>
      </c>
      <c r="L1" s="27" t="s">
        <v>36</v>
      </c>
      <c r="M1" s="27" t="s">
        <v>37</v>
      </c>
      <c r="N1" t="str">
        <f>CONCATENATE(L1," ",M1)</f>
        <v>Mia Gardašević</v>
      </c>
      <c r="O1" t="s">
        <v>129</v>
      </c>
      <c r="Q1" s="27">
        <v>1</v>
      </c>
      <c r="R1" s="27">
        <v>2019</v>
      </c>
      <c r="S1" t="str">
        <f>CONCATENATE(Q1,"/",R1)</f>
        <v>1/2019</v>
      </c>
      <c r="T1" t="s">
        <v>178</v>
      </c>
      <c r="V1" s="26">
        <v>1</v>
      </c>
      <c r="W1" s="27">
        <v>1</v>
      </c>
      <c r="X1" s="27">
        <v>2020</v>
      </c>
      <c r="Y1" s="27" t="s">
        <v>239</v>
      </c>
      <c r="Z1" s="27" t="s">
        <v>240</v>
      </c>
      <c r="AA1" s="27" t="s">
        <v>5</v>
      </c>
      <c r="AB1" s="27">
        <v>1</v>
      </c>
      <c r="AC1" s="28">
        <v>2020</v>
      </c>
      <c r="AD1" t="str">
        <f>CONCATENATE(W1,"/",X1)</f>
        <v>1/2020</v>
      </c>
      <c r="AE1" t="str">
        <f>CONCATENATE(Y1," ",Z1)</f>
        <v>Ana Babović</v>
      </c>
    </row>
    <row r="2" spans="1:31" ht="23.25" thickBot="1">
      <c r="A2" s="29">
        <v>2</v>
      </c>
      <c r="B2" s="25">
        <v>2</v>
      </c>
      <c r="C2" s="25">
        <v>2019</v>
      </c>
      <c r="D2" s="25" t="s">
        <v>38</v>
      </c>
      <c r="E2" s="25" t="s">
        <v>39</v>
      </c>
      <c r="F2" s="25" t="s">
        <v>5</v>
      </c>
      <c r="G2" s="25">
        <v>1</v>
      </c>
      <c r="H2" s="30">
        <v>2020</v>
      </c>
      <c r="L2" s="25" t="s">
        <v>38</v>
      </c>
      <c r="M2" s="25" t="s">
        <v>39</v>
      </c>
      <c r="N2" t="str">
        <f aca="true" t="shared" si="0" ref="N2:N54">CONCATENATE(L2," ",M2)</f>
        <v>Jovana Jagetić</v>
      </c>
      <c r="O2" t="s">
        <v>130</v>
      </c>
      <c r="Q2" s="25">
        <v>2</v>
      </c>
      <c r="R2" s="25">
        <v>2019</v>
      </c>
      <c r="S2" t="str">
        <f aca="true" t="shared" si="1" ref="S2:S54">CONCATENATE(Q2,"/",R2)</f>
        <v>2/2019</v>
      </c>
      <c r="T2" t="s">
        <v>179</v>
      </c>
      <c r="V2" s="29">
        <v>2</v>
      </c>
      <c r="W2" s="25">
        <v>2</v>
      </c>
      <c r="X2" s="25">
        <v>2020</v>
      </c>
      <c r="Y2" s="25" t="s">
        <v>241</v>
      </c>
      <c r="Z2" s="25" t="s">
        <v>242</v>
      </c>
      <c r="AA2" s="25" t="s">
        <v>5</v>
      </c>
      <c r="AB2" s="25">
        <v>1</v>
      </c>
      <c r="AC2" s="30">
        <v>2020</v>
      </c>
      <c r="AD2" t="str">
        <f aca="true" t="shared" si="2" ref="AD2:AD55">CONCATENATE(W2,"/",X2)</f>
        <v>2/2020</v>
      </c>
      <c r="AE2" t="str">
        <f aca="true" t="shared" si="3" ref="AE2:AE55">CONCATENATE(Y2," ",Z2)</f>
        <v>Andrijana Arsović</v>
      </c>
    </row>
    <row r="3" spans="1:31" ht="12.75">
      <c r="A3" s="31">
        <v>3</v>
      </c>
      <c r="B3" s="24">
        <v>3</v>
      </c>
      <c r="C3" s="24">
        <v>2019</v>
      </c>
      <c r="D3" s="24" t="s">
        <v>40</v>
      </c>
      <c r="E3" s="24" t="s">
        <v>41</v>
      </c>
      <c r="F3" s="24" t="s">
        <v>5</v>
      </c>
      <c r="G3" s="24">
        <v>1</v>
      </c>
      <c r="H3" s="32">
        <v>2020</v>
      </c>
      <c r="I3" s="27"/>
      <c r="J3" s="27"/>
      <c r="K3" s="27"/>
      <c r="L3" s="24" t="s">
        <v>40</v>
      </c>
      <c r="M3" s="24" t="s">
        <v>41</v>
      </c>
      <c r="N3" t="str">
        <f t="shared" si="0"/>
        <v>Katarina Konatar</v>
      </c>
      <c r="O3" t="s">
        <v>131</v>
      </c>
      <c r="Q3" s="24">
        <v>3</v>
      </c>
      <c r="R3" s="24">
        <v>2019</v>
      </c>
      <c r="S3" t="str">
        <f t="shared" si="1"/>
        <v>3/2019</v>
      </c>
      <c r="T3" t="s">
        <v>180</v>
      </c>
      <c r="V3" s="31">
        <v>3</v>
      </c>
      <c r="W3" s="24">
        <v>3</v>
      </c>
      <c r="X3" s="24">
        <v>2020</v>
      </c>
      <c r="Y3" s="24" t="s">
        <v>243</v>
      </c>
      <c r="Z3" s="24" t="s">
        <v>244</v>
      </c>
      <c r="AA3" s="24" t="s">
        <v>5</v>
      </c>
      <c r="AB3" s="24">
        <v>1</v>
      </c>
      <c r="AC3" s="32">
        <v>2020</v>
      </c>
      <c r="AD3" t="str">
        <f t="shared" si="2"/>
        <v>3/2020</v>
      </c>
      <c r="AE3" t="str">
        <f t="shared" si="3"/>
        <v>Maja Vuković</v>
      </c>
    </row>
    <row r="4" spans="1:31" ht="12.75">
      <c r="A4" s="29">
        <v>4</v>
      </c>
      <c r="B4" s="25">
        <v>4</v>
      </c>
      <c r="C4" s="25">
        <v>2019</v>
      </c>
      <c r="D4" s="25" t="s">
        <v>42</v>
      </c>
      <c r="E4" s="25" t="s">
        <v>43</v>
      </c>
      <c r="F4" s="25" t="s">
        <v>5</v>
      </c>
      <c r="G4" s="25">
        <v>1</v>
      </c>
      <c r="H4" s="30">
        <v>2020</v>
      </c>
      <c r="I4" s="25"/>
      <c r="J4" s="25"/>
      <c r="K4" s="25"/>
      <c r="L4" s="25" t="s">
        <v>42</v>
      </c>
      <c r="M4" s="25" t="s">
        <v>43</v>
      </c>
      <c r="N4" t="str">
        <f t="shared" si="0"/>
        <v>Isidora Vojvodić</v>
      </c>
      <c r="O4" t="s">
        <v>132</v>
      </c>
      <c r="Q4" s="25">
        <v>4</v>
      </c>
      <c r="R4" s="25">
        <v>2019</v>
      </c>
      <c r="S4" t="str">
        <f t="shared" si="1"/>
        <v>4/2019</v>
      </c>
      <c r="T4" t="s">
        <v>181</v>
      </c>
      <c r="V4" s="29">
        <v>4</v>
      </c>
      <c r="W4" s="25">
        <v>4</v>
      </c>
      <c r="X4" s="25">
        <v>2020</v>
      </c>
      <c r="Y4" s="25" t="s">
        <v>245</v>
      </c>
      <c r="Z4" s="25" t="s">
        <v>90</v>
      </c>
      <c r="AA4" s="25" t="s">
        <v>5</v>
      </c>
      <c r="AB4" s="25">
        <v>1</v>
      </c>
      <c r="AC4" s="30">
        <v>2020</v>
      </c>
      <c r="AD4" t="str">
        <f t="shared" si="2"/>
        <v>4/2020</v>
      </c>
      <c r="AE4" t="str">
        <f t="shared" si="3"/>
        <v>Tijana Popović</v>
      </c>
    </row>
    <row r="5" spans="1:31" ht="22.5">
      <c r="A5" s="31">
        <v>5</v>
      </c>
      <c r="B5" s="24">
        <v>5</v>
      </c>
      <c r="C5" s="24">
        <v>2019</v>
      </c>
      <c r="D5" s="24" t="s">
        <v>44</v>
      </c>
      <c r="E5" s="24" t="s">
        <v>45</v>
      </c>
      <c r="F5" s="24" t="s">
        <v>5</v>
      </c>
      <c r="G5" s="24">
        <v>1</v>
      </c>
      <c r="H5" s="32">
        <v>2020</v>
      </c>
      <c r="I5" s="24"/>
      <c r="J5" s="24"/>
      <c r="K5" s="24"/>
      <c r="L5" s="24" t="s">
        <v>44</v>
      </c>
      <c r="M5" s="24" t="s">
        <v>45</v>
      </c>
      <c r="N5" t="str">
        <f t="shared" si="0"/>
        <v>Anđela Brnović</v>
      </c>
      <c r="O5" t="s">
        <v>133</v>
      </c>
      <c r="Q5" s="24">
        <v>5</v>
      </c>
      <c r="R5" s="24">
        <v>2019</v>
      </c>
      <c r="S5" t="str">
        <f t="shared" si="1"/>
        <v>5/2019</v>
      </c>
      <c r="T5" t="s">
        <v>182</v>
      </c>
      <c r="V5" s="31">
        <v>5</v>
      </c>
      <c r="W5" s="24">
        <v>5</v>
      </c>
      <c r="X5" s="24">
        <v>2020</v>
      </c>
      <c r="Y5" s="24" t="s">
        <v>29</v>
      </c>
      <c r="Z5" s="24" t="s">
        <v>76</v>
      </c>
      <c r="AA5" s="24" t="s">
        <v>5</v>
      </c>
      <c r="AB5" s="24">
        <v>1</v>
      </c>
      <c r="AC5" s="32">
        <v>2020</v>
      </c>
      <c r="AD5" t="str">
        <f t="shared" si="2"/>
        <v>5/2020</v>
      </c>
      <c r="AE5" t="str">
        <f t="shared" si="3"/>
        <v>Aleksandra Rajković</v>
      </c>
    </row>
    <row r="6" spans="1:31" ht="22.5">
      <c r="A6" s="29">
        <v>6</v>
      </c>
      <c r="B6" s="25">
        <v>6</v>
      </c>
      <c r="C6" s="25">
        <v>2019</v>
      </c>
      <c r="D6" s="25" t="s">
        <v>44</v>
      </c>
      <c r="E6" s="25" t="s">
        <v>37</v>
      </c>
      <c r="F6" s="25" t="s">
        <v>5</v>
      </c>
      <c r="G6" s="25">
        <v>1</v>
      </c>
      <c r="H6" s="30">
        <v>2020</v>
      </c>
      <c r="I6" s="25"/>
      <c r="J6" s="25"/>
      <c r="K6" s="25"/>
      <c r="L6" s="25" t="s">
        <v>44</v>
      </c>
      <c r="M6" s="25" t="s">
        <v>37</v>
      </c>
      <c r="N6" t="str">
        <f t="shared" si="0"/>
        <v>Anđela Gardašević</v>
      </c>
      <c r="O6" t="s">
        <v>134</v>
      </c>
      <c r="Q6" s="25">
        <v>6</v>
      </c>
      <c r="R6" s="25">
        <v>2019</v>
      </c>
      <c r="S6" t="str">
        <f t="shared" si="1"/>
        <v>6/2019</v>
      </c>
      <c r="T6" t="s">
        <v>183</v>
      </c>
      <c r="V6" s="29">
        <v>6</v>
      </c>
      <c r="W6" s="25">
        <v>6</v>
      </c>
      <c r="X6" s="25">
        <v>2020</v>
      </c>
      <c r="Y6" s="25" t="s">
        <v>31</v>
      </c>
      <c r="Z6" s="25" t="s">
        <v>246</v>
      </c>
      <c r="AA6" s="25" t="s">
        <v>5</v>
      </c>
      <c r="AB6" s="25">
        <v>1</v>
      </c>
      <c r="AC6" s="30">
        <v>2020</v>
      </c>
      <c r="AD6" t="str">
        <f t="shared" si="2"/>
        <v>6/2020</v>
      </c>
      <c r="AE6" t="str">
        <f t="shared" si="3"/>
        <v>Milica Bojović</v>
      </c>
    </row>
    <row r="7" spans="1:31" ht="13.5" thickBot="1">
      <c r="A7" s="31">
        <v>7</v>
      </c>
      <c r="B7" s="24">
        <v>7</v>
      </c>
      <c r="C7" s="24">
        <v>2019</v>
      </c>
      <c r="D7" s="24" t="s">
        <v>46</v>
      </c>
      <c r="E7" s="24" t="s">
        <v>47</v>
      </c>
      <c r="F7" s="24" t="s">
        <v>5</v>
      </c>
      <c r="G7" s="24">
        <v>1</v>
      </c>
      <c r="H7" s="32">
        <v>2020</v>
      </c>
      <c r="I7" s="36"/>
      <c r="J7" s="36"/>
      <c r="K7" s="36"/>
      <c r="L7" s="24" t="s">
        <v>46</v>
      </c>
      <c r="M7" s="24" t="s">
        <v>47</v>
      </c>
      <c r="N7" t="str">
        <f t="shared" si="0"/>
        <v>Marijana Tomić</v>
      </c>
      <c r="O7" t="s">
        <v>135</v>
      </c>
      <c r="Q7" s="24">
        <v>7</v>
      </c>
      <c r="R7" s="24">
        <v>2019</v>
      </c>
      <c r="S7" t="str">
        <f t="shared" si="1"/>
        <v>7/2019</v>
      </c>
      <c r="T7" t="s">
        <v>184</v>
      </c>
      <c r="V7" s="31">
        <v>7</v>
      </c>
      <c r="W7" s="24">
        <v>7</v>
      </c>
      <c r="X7" s="24">
        <v>2020</v>
      </c>
      <c r="Y7" s="24" t="s">
        <v>247</v>
      </c>
      <c r="Z7" s="24" t="s">
        <v>119</v>
      </c>
      <c r="AA7" s="24" t="s">
        <v>5</v>
      </c>
      <c r="AB7" s="24">
        <v>1</v>
      </c>
      <c r="AC7" s="32">
        <v>2020</v>
      </c>
      <c r="AD7" t="str">
        <f t="shared" si="2"/>
        <v>7/2020</v>
      </c>
      <c r="AE7" t="str">
        <f t="shared" si="3"/>
        <v>Monika Radović</v>
      </c>
    </row>
    <row r="8" spans="1:31" ht="22.5">
      <c r="A8" s="29">
        <v>8</v>
      </c>
      <c r="B8" s="25">
        <v>8</v>
      </c>
      <c r="C8" s="25">
        <v>2019</v>
      </c>
      <c r="D8" s="25" t="s">
        <v>48</v>
      </c>
      <c r="E8" s="25" t="s">
        <v>49</v>
      </c>
      <c r="F8" s="25" t="s">
        <v>5</v>
      </c>
      <c r="G8" s="25">
        <v>1</v>
      </c>
      <c r="H8" s="30">
        <v>2020</v>
      </c>
      <c r="I8" s="25"/>
      <c r="J8" s="25"/>
      <c r="K8" s="25"/>
      <c r="L8" s="25" t="s">
        <v>48</v>
      </c>
      <c r="M8" s="25" t="s">
        <v>49</v>
      </c>
      <c r="N8" t="str">
        <f t="shared" si="0"/>
        <v>Rijalda Ramusović</v>
      </c>
      <c r="O8" t="s">
        <v>136</v>
      </c>
      <c r="Q8" s="25">
        <v>8</v>
      </c>
      <c r="R8" s="25">
        <v>2019</v>
      </c>
      <c r="S8" t="str">
        <f t="shared" si="1"/>
        <v>8/2019</v>
      </c>
      <c r="T8" t="s">
        <v>185</v>
      </c>
      <c r="V8" s="29">
        <v>8</v>
      </c>
      <c r="W8" s="25">
        <v>9</v>
      </c>
      <c r="X8" s="25">
        <v>2020</v>
      </c>
      <c r="Y8" s="25" t="s">
        <v>38</v>
      </c>
      <c r="Z8" s="25" t="s">
        <v>248</v>
      </c>
      <c r="AA8" s="25" t="s">
        <v>5</v>
      </c>
      <c r="AB8" s="25">
        <v>1</v>
      </c>
      <c r="AC8" s="30">
        <v>2020</v>
      </c>
      <c r="AD8" t="str">
        <f t="shared" si="2"/>
        <v>9/2020</v>
      </c>
      <c r="AE8" t="str">
        <f t="shared" si="3"/>
        <v>Jovana Jovović</v>
      </c>
    </row>
    <row r="9" spans="1:31" ht="12.75">
      <c r="A9" s="31">
        <v>9</v>
      </c>
      <c r="B9" s="24">
        <v>9</v>
      </c>
      <c r="C9" s="24">
        <v>2019</v>
      </c>
      <c r="D9" s="24" t="s">
        <v>50</v>
      </c>
      <c r="E9" s="24" t="s">
        <v>51</v>
      </c>
      <c r="F9" s="24" t="s">
        <v>5</v>
      </c>
      <c r="G9" s="24">
        <v>1</v>
      </c>
      <c r="H9" s="32">
        <v>2020</v>
      </c>
      <c r="I9" s="24"/>
      <c r="J9" s="24"/>
      <c r="K9" s="24"/>
      <c r="L9" s="24" t="s">
        <v>50</v>
      </c>
      <c r="M9" s="24" t="s">
        <v>51</v>
      </c>
      <c r="N9" t="str">
        <f t="shared" si="0"/>
        <v>Petar Laušević</v>
      </c>
      <c r="O9" t="s">
        <v>137</v>
      </c>
      <c r="Q9" s="24">
        <v>9</v>
      </c>
      <c r="R9" s="24">
        <v>2019</v>
      </c>
      <c r="S9" t="str">
        <f t="shared" si="1"/>
        <v>9/2019</v>
      </c>
      <c r="T9" t="s">
        <v>186</v>
      </c>
      <c r="V9" s="31">
        <v>9</v>
      </c>
      <c r="W9" s="24">
        <v>10</v>
      </c>
      <c r="X9" s="24">
        <v>2020</v>
      </c>
      <c r="Y9" s="24" t="s">
        <v>249</v>
      </c>
      <c r="Z9" s="24" t="s">
        <v>250</v>
      </c>
      <c r="AA9" s="24" t="s">
        <v>5</v>
      </c>
      <c r="AB9" s="24">
        <v>1</v>
      </c>
      <c r="AC9" s="32">
        <v>2020</v>
      </c>
      <c r="AD9" t="str">
        <f t="shared" si="2"/>
        <v>10/2020</v>
      </c>
      <c r="AE9" t="str">
        <f t="shared" si="3"/>
        <v>Petra Čelebić</v>
      </c>
    </row>
    <row r="10" spans="1:31" ht="12.75">
      <c r="A10" s="29">
        <v>10</v>
      </c>
      <c r="B10" s="25">
        <v>10</v>
      </c>
      <c r="C10" s="25">
        <v>2019</v>
      </c>
      <c r="D10" s="25" t="s">
        <v>52</v>
      </c>
      <c r="E10" s="25" t="s">
        <v>53</v>
      </c>
      <c r="F10" s="25" t="s">
        <v>5</v>
      </c>
      <c r="G10" s="25">
        <v>1</v>
      </c>
      <c r="H10" s="30">
        <v>2020</v>
      </c>
      <c r="I10" s="25"/>
      <c r="J10" s="25"/>
      <c r="K10" s="25"/>
      <c r="L10" s="25" t="s">
        <v>52</v>
      </c>
      <c r="M10" s="25" t="s">
        <v>53</v>
      </c>
      <c r="N10" t="str">
        <f t="shared" si="0"/>
        <v>Nađa Marsenić</v>
      </c>
      <c r="O10" t="s">
        <v>138</v>
      </c>
      <c r="Q10" s="25">
        <v>10</v>
      </c>
      <c r="R10" s="25">
        <v>2019</v>
      </c>
      <c r="S10" t="str">
        <f t="shared" si="1"/>
        <v>10/2019</v>
      </c>
      <c r="T10" t="s">
        <v>187</v>
      </c>
      <c r="V10" s="29">
        <v>10</v>
      </c>
      <c r="W10" s="25">
        <v>11</v>
      </c>
      <c r="X10" s="25">
        <v>2020</v>
      </c>
      <c r="Y10" s="25" t="s">
        <v>251</v>
      </c>
      <c r="Z10" s="25" t="s">
        <v>84</v>
      </c>
      <c r="AA10" s="25" t="s">
        <v>5</v>
      </c>
      <c r="AB10" s="25">
        <v>1</v>
      </c>
      <c r="AC10" s="30">
        <v>2020</v>
      </c>
      <c r="AD10" t="str">
        <f t="shared" si="2"/>
        <v>11/2020</v>
      </c>
      <c r="AE10" t="str">
        <f t="shared" si="3"/>
        <v>Jovan Mirković</v>
      </c>
    </row>
    <row r="11" spans="1:31" ht="22.5">
      <c r="A11" s="31">
        <v>11</v>
      </c>
      <c r="B11" s="24">
        <v>11</v>
      </c>
      <c r="C11" s="24">
        <v>2019</v>
      </c>
      <c r="D11" s="24" t="s">
        <v>54</v>
      </c>
      <c r="E11" s="24" t="s">
        <v>28</v>
      </c>
      <c r="F11" s="24" t="s">
        <v>5</v>
      </c>
      <c r="G11" s="24">
        <v>1</v>
      </c>
      <c r="H11" s="32">
        <v>2020</v>
      </c>
      <c r="I11" s="24"/>
      <c r="J11" s="24"/>
      <c r="K11" s="24"/>
      <c r="L11" s="24" t="s">
        <v>54</v>
      </c>
      <c r="M11" s="24" t="s">
        <v>28</v>
      </c>
      <c r="N11" t="str">
        <f t="shared" si="0"/>
        <v>Luka Bulatović</v>
      </c>
      <c r="O11" t="s">
        <v>139</v>
      </c>
      <c r="Q11" s="24">
        <v>11</v>
      </c>
      <c r="R11" s="24">
        <v>2019</v>
      </c>
      <c r="S11" t="str">
        <f t="shared" si="1"/>
        <v>11/2019</v>
      </c>
      <c r="T11" t="s">
        <v>188</v>
      </c>
      <c r="V11" s="31">
        <v>11</v>
      </c>
      <c r="W11" s="24">
        <v>14</v>
      </c>
      <c r="X11" s="24">
        <v>2020</v>
      </c>
      <c r="Y11" s="24" t="s">
        <v>252</v>
      </c>
      <c r="Z11" s="24" t="s">
        <v>248</v>
      </c>
      <c r="AA11" s="24" t="s">
        <v>5</v>
      </c>
      <c r="AB11" s="24">
        <v>1</v>
      </c>
      <c r="AC11" s="32">
        <v>2020</v>
      </c>
      <c r="AD11" t="str">
        <f t="shared" si="2"/>
        <v>14/2020</v>
      </c>
      <c r="AE11" t="str">
        <f t="shared" si="3"/>
        <v>Ognjen Jovović</v>
      </c>
    </row>
    <row r="12" spans="1:31" ht="12.75">
      <c r="A12" s="29">
        <v>12</v>
      </c>
      <c r="B12" s="25">
        <v>13</v>
      </c>
      <c r="C12" s="25">
        <v>2019</v>
      </c>
      <c r="D12" s="25" t="s">
        <v>55</v>
      </c>
      <c r="E12" s="25" t="s">
        <v>56</v>
      </c>
      <c r="F12" s="25" t="s">
        <v>5</v>
      </c>
      <c r="G12" s="25">
        <v>1</v>
      </c>
      <c r="H12" s="30">
        <v>2020</v>
      </c>
      <c r="I12" s="25"/>
      <c r="J12" s="25"/>
      <c r="K12" s="25"/>
      <c r="L12" s="25" t="s">
        <v>55</v>
      </c>
      <c r="M12" s="25" t="s">
        <v>56</v>
      </c>
      <c r="N12" t="str">
        <f t="shared" si="0"/>
        <v>Nikola Banović</v>
      </c>
      <c r="O12" t="s">
        <v>140</v>
      </c>
      <c r="Q12" s="25">
        <v>13</v>
      </c>
      <c r="R12" s="25">
        <v>2019</v>
      </c>
      <c r="S12" t="str">
        <f t="shared" si="1"/>
        <v>13/2019</v>
      </c>
      <c r="T12" t="s">
        <v>189</v>
      </c>
      <c r="V12" s="29">
        <v>12</v>
      </c>
      <c r="W12" s="25">
        <v>15</v>
      </c>
      <c r="X12" s="25">
        <v>2020</v>
      </c>
      <c r="Y12" s="25" t="s">
        <v>253</v>
      </c>
      <c r="Z12" s="25" t="s">
        <v>254</v>
      </c>
      <c r="AA12" s="25" t="s">
        <v>5</v>
      </c>
      <c r="AB12" s="25">
        <v>1</v>
      </c>
      <c r="AC12" s="30">
        <v>2020</v>
      </c>
      <c r="AD12" t="str">
        <f t="shared" si="2"/>
        <v>15/2020</v>
      </c>
      <c r="AE12" t="str">
        <f t="shared" si="3"/>
        <v>Marina Čuljković</v>
      </c>
    </row>
    <row r="13" spans="1:31" ht="12.75">
      <c r="A13" s="31">
        <v>13</v>
      </c>
      <c r="B13" s="24">
        <v>14</v>
      </c>
      <c r="C13" s="24">
        <v>2019</v>
      </c>
      <c r="D13" s="24" t="s">
        <v>57</v>
      </c>
      <c r="E13" s="24" t="s">
        <v>58</v>
      </c>
      <c r="F13" s="24" t="s">
        <v>5</v>
      </c>
      <c r="G13" s="24">
        <v>1</v>
      </c>
      <c r="H13" s="32">
        <v>2020</v>
      </c>
      <c r="I13" s="24"/>
      <c r="J13" s="24"/>
      <c r="K13" s="24"/>
      <c r="L13" s="24" t="s">
        <v>57</v>
      </c>
      <c r="M13" s="24" t="s">
        <v>58</v>
      </c>
      <c r="N13" t="str">
        <f t="shared" si="0"/>
        <v>Vedrana Zlaić</v>
      </c>
      <c r="O13" t="s">
        <v>141</v>
      </c>
      <c r="Q13" s="24">
        <v>14</v>
      </c>
      <c r="R13" s="24">
        <v>2019</v>
      </c>
      <c r="S13" t="str">
        <f t="shared" si="1"/>
        <v>14/2019</v>
      </c>
      <c r="T13" t="s">
        <v>190</v>
      </c>
      <c r="V13" s="31">
        <v>13</v>
      </c>
      <c r="W13" s="24">
        <v>16</v>
      </c>
      <c r="X13" s="24">
        <v>2020</v>
      </c>
      <c r="Y13" s="24" t="s">
        <v>255</v>
      </c>
      <c r="Z13" s="24" t="s">
        <v>256</v>
      </c>
      <c r="AA13" s="24" t="s">
        <v>5</v>
      </c>
      <c r="AB13" s="24">
        <v>1</v>
      </c>
      <c r="AC13" s="32">
        <v>2020</v>
      </c>
      <c r="AD13" t="str">
        <f t="shared" si="2"/>
        <v>16/2020</v>
      </c>
      <c r="AE13" t="str">
        <f t="shared" si="3"/>
        <v>Tatjana Minić</v>
      </c>
    </row>
    <row r="14" spans="1:31" ht="12.75">
      <c r="A14" s="29">
        <v>14</v>
      </c>
      <c r="B14" s="25">
        <v>15</v>
      </c>
      <c r="C14" s="25">
        <v>2019</v>
      </c>
      <c r="D14" s="25" t="s">
        <v>59</v>
      </c>
      <c r="E14" s="25" t="s">
        <v>60</v>
      </c>
      <c r="F14" s="25" t="s">
        <v>5</v>
      </c>
      <c r="G14" s="25">
        <v>1</v>
      </c>
      <c r="H14" s="30">
        <v>2020</v>
      </c>
      <c r="I14" s="25"/>
      <c r="J14" s="25"/>
      <c r="K14" s="25"/>
      <c r="L14" s="25" t="s">
        <v>59</v>
      </c>
      <c r="M14" s="25" t="s">
        <v>60</v>
      </c>
      <c r="N14" t="str">
        <f t="shared" si="0"/>
        <v>Slađana Đinović</v>
      </c>
      <c r="O14" t="s">
        <v>142</v>
      </c>
      <c r="Q14" s="25">
        <v>15</v>
      </c>
      <c r="R14" s="25">
        <v>2019</v>
      </c>
      <c r="S14" t="str">
        <f t="shared" si="1"/>
        <v>15/2019</v>
      </c>
      <c r="T14" t="s">
        <v>191</v>
      </c>
      <c r="V14" s="29">
        <v>14</v>
      </c>
      <c r="W14" s="25">
        <v>18</v>
      </c>
      <c r="X14" s="25">
        <v>2020</v>
      </c>
      <c r="Y14" s="25" t="s">
        <v>103</v>
      </c>
      <c r="Z14" s="25" t="s">
        <v>257</v>
      </c>
      <c r="AA14" s="25" t="s">
        <v>5</v>
      </c>
      <c r="AB14" s="25">
        <v>1</v>
      </c>
      <c r="AC14" s="30">
        <v>2020</v>
      </c>
      <c r="AD14" t="str">
        <f t="shared" si="2"/>
        <v>18/2020</v>
      </c>
      <c r="AE14" t="str">
        <f t="shared" si="3"/>
        <v>Nikolina Tanjević</v>
      </c>
    </row>
    <row r="15" spans="1:31" ht="22.5">
      <c r="A15" s="31">
        <v>15</v>
      </c>
      <c r="B15" s="24">
        <v>16</v>
      </c>
      <c r="C15" s="24">
        <v>2019</v>
      </c>
      <c r="D15" s="24" t="s">
        <v>61</v>
      </c>
      <c r="E15" s="24" t="s">
        <v>62</v>
      </c>
      <c r="F15" s="24" t="s">
        <v>5</v>
      </c>
      <c r="G15" s="24">
        <v>1</v>
      </c>
      <c r="H15" s="32">
        <v>2020</v>
      </c>
      <c r="I15" s="24"/>
      <c r="J15" s="24"/>
      <c r="K15" s="24"/>
      <c r="L15" s="24" t="s">
        <v>61</v>
      </c>
      <c r="M15" s="24" t="s">
        <v>62</v>
      </c>
      <c r="N15" t="str">
        <f t="shared" si="0"/>
        <v>Mirko Miranović</v>
      </c>
      <c r="O15" t="s">
        <v>143</v>
      </c>
      <c r="Q15" s="24">
        <v>16</v>
      </c>
      <c r="R15" s="24">
        <v>2019</v>
      </c>
      <c r="S15" t="str">
        <f t="shared" si="1"/>
        <v>16/2019</v>
      </c>
      <c r="T15" t="s">
        <v>192</v>
      </c>
      <c r="V15" s="31">
        <v>15</v>
      </c>
      <c r="W15" s="24">
        <v>19</v>
      </c>
      <c r="X15" s="24">
        <v>2020</v>
      </c>
      <c r="Y15" s="24" t="s">
        <v>258</v>
      </c>
      <c r="Z15" s="24" t="s">
        <v>259</v>
      </c>
      <c r="AA15" s="24" t="s">
        <v>5</v>
      </c>
      <c r="AB15" s="24">
        <v>1</v>
      </c>
      <c r="AC15" s="32">
        <v>2020</v>
      </c>
      <c r="AD15" t="str">
        <f t="shared" si="2"/>
        <v>19/2020</v>
      </c>
      <c r="AE15" t="str">
        <f t="shared" si="3"/>
        <v>Aldijana Omerović</v>
      </c>
    </row>
    <row r="16" spans="1:31" ht="12.75">
      <c r="A16" s="29">
        <v>16</v>
      </c>
      <c r="B16" s="25">
        <v>17</v>
      </c>
      <c r="C16" s="25">
        <v>2019</v>
      </c>
      <c r="D16" s="25" t="s">
        <v>63</v>
      </c>
      <c r="E16" s="25" t="s">
        <v>30</v>
      </c>
      <c r="F16" s="25" t="s">
        <v>5</v>
      </c>
      <c r="G16" s="25">
        <v>1</v>
      </c>
      <c r="H16" s="30">
        <v>2020</v>
      </c>
      <c r="I16" s="25"/>
      <c r="J16" s="25"/>
      <c r="K16" s="25"/>
      <c r="L16" s="25" t="s">
        <v>63</v>
      </c>
      <c r="M16" s="25" t="s">
        <v>30</v>
      </c>
      <c r="N16" t="str">
        <f t="shared" si="0"/>
        <v>Helena Brajović</v>
      </c>
      <c r="O16" t="s">
        <v>144</v>
      </c>
      <c r="Q16" s="25">
        <v>17</v>
      </c>
      <c r="R16" s="25">
        <v>2019</v>
      </c>
      <c r="S16" t="str">
        <f t="shared" si="1"/>
        <v>17/2019</v>
      </c>
      <c r="T16" t="s">
        <v>193</v>
      </c>
      <c r="V16" s="29">
        <v>16</v>
      </c>
      <c r="W16" s="25">
        <v>20</v>
      </c>
      <c r="X16" s="25">
        <v>2020</v>
      </c>
      <c r="Y16" s="25" t="s">
        <v>245</v>
      </c>
      <c r="Z16" s="25" t="s">
        <v>47</v>
      </c>
      <c r="AA16" s="25" t="s">
        <v>5</v>
      </c>
      <c r="AB16" s="25">
        <v>1</v>
      </c>
      <c r="AC16" s="30">
        <v>2020</v>
      </c>
      <c r="AD16" t="str">
        <f t="shared" si="2"/>
        <v>20/2020</v>
      </c>
      <c r="AE16" t="str">
        <f t="shared" si="3"/>
        <v>Tijana Tomić</v>
      </c>
    </row>
    <row r="17" spans="1:31" ht="12.75">
      <c r="A17" s="31">
        <v>17</v>
      </c>
      <c r="B17" s="24">
        <v>18</v>
      </c>
      <c r="C17" s="24">
        <v>2019</v>
      </c>
      <c r="D17" s="24" t="s">
        <v>64</v>
      </c>
      <c r="E17" s="24" t="s">
        <v>65</v>
      </c>
      <c r="F17" s="24" t="s">
        <v>5</v>
      </c>
      <c r="G17" s="24">
        <v>1</v>
      </c>
      <c r="H17" s="32">
        <v>2020</v>
      </c>
      <c r="I17" s="24"/>
      <c r="J17" s="24"/>
      <c r="K17" s="24"/>
      <c r="L17" s="24" t="s">
        <v>64</v>
      </c>
      <c r="M17" s="24" t="s">
        <v>65</v>
      </c>
      <c r="N17" t="str">
        <f t="shared" si="0"/>
        <v>Una Vukotić</v>
      </c>
      <c r="O17" t="s">
        <v>145</v>
      </c>
      <c r="Q17" s="24">
        <v>18</v>
      </c>
      <c r="R17" s="24">
        <v>2019</v>
      </c>
      <c r="S17" t="str">
        <f t="shared" si="1"/>
        <v>18/2019</v>
      </c>
      <c r="T17" t="s">
        <v>194</v>
      </c>
      <c r="V17" s="31">
        <v>17</v>
      </c>
      <c r="W17" s="24">
        <v>21</v>
      </c>
      <c r="X17" s="24">
        <v>2020</v>
      </c>
      <c r="Y17" s="24" t="s">
        <v>245</v>
      </c>
      <c r="Z17" s="24" t="s">
        <v>260</v>
      </c>
      <c r="AA17" s="24" t="s">
        <v>74</v>
      </c>
      <c r="AB17" s="24">
        <v>1</v>
      </c>
      <c r="AC17" s="32">
        <v>2020</v>
      </c>
      <c r="AD17" t="str">
        <f t="shared" si="2"/>
        <v>21/2020</v>
      </c>
      <c r="AE17" t="str">
        <f t="shared" si="3"/>
        <v>Tijana Šćekić</v>
      </c>
    </row>
    <row r="18" spans="1:31" ht="22.5">
      <c r="A18" s="29">
        <v>18</v>
      </c>
      <c r="B18" s="25">
        <v>19</v>
      </c>
      <c r="C18" s="25">
        <v>2019</v>
      </c>
      <c r="D18" s="25" t="s">
        <v>66</v>
      </c>
      <c r="E18" s="25" t="s">
        <v>67</v>
      </c>
      <c r="F18" s="25" t="s">
        <v>5</v>
      </c>
      <c r="G18" s="25">
        <v>1</v>
      </c>
      <c r="H18" s="30">
        <v>2020</v>
      </c>
      <c r="I18" s="25"/>
      <c r="J18" s="25"/>
      <c r="K18" s="25"/>
      <c r="L18" s="25" t="s">
        <v>66</v>
      </c>
      <c r="M18" s="25" t="s">
        <v>67</v>
      </c>
      <c r="N18" t="str">
        <f t="shared" si="0"/>
        <v>Jelena Radulović</v>
      </c>
      <c r="O18" t="s">
        <v>146</v>
      </c>
      <c r="Q18" s="25">
        <v>19</v>
      </c>
      <c r="R18" s="25">
        <v>2019</v>
      </c>
      <c r="S18" t="str">
        <f t="shared" si="1"/>
        <v>19/2019</v>
      </c>
      <c r="T18" t="s">
        <v>195</v>
      </c>
      <c r="V18" s="29">
        <v>18</v>
      </c>
      <c r="W18" s="25">
        <v>22</v>
      </c>
      <c r="X18" s="25">
        <v>2020</v>
      </c>
      <c r="Y18" s="25" t="s">
        <v>261</v>
      </c>
      <c r="Z18" s="25" t="s">
        <v>262</v>
      </c>
      <c r="AA18" s="25" t="s">
        <v>5</v>
      </c>
      <c r="AB18" s="25">
        <v>1</v>
      </c>
      <c r="AC18" s="30">
        <v>2020</v>
      </c>
      <c r="AD18" t="str">
        <f t="shared" si="2"/>
        <v>22/2020</v>
      </c>
      <c r="AE18" t="str">
        <f t="shared" si="3"/>
        <v>Marko Salijević</v>
      </c>
    </row>
    <row r="19" spans="1:31" ht="12.75">
      <c r="A19" s="31">
        <v>19</v>
      </c>
      <c r="B19" s="24">
        <v>20</v>
      </c>
      <c r="C19" s="24">
        <v>2019</v>
      </c>
      <c r="D19" s="24" t="s">
        <v>68</v>
      </c>
      <c r="E19" s="24" t="s">
        <v>69</v>
      </c>
      <c r="F19" s="24" t="s">
        <v>5</v>
      </c>
      <c r="G19" s="24">
        <v>1</v>
      </c>
      <c r="H19" s="32">
        <v>2020</v>
      </c>
      <c r="I19" s="24"/>
      <c r="J19" s="24"/>
      <c r="K19" s="24"/>
      <c r="L19" s="24" t="s">
        <v>68</v>
      </c>
      <c r="M19" s="24" t="s">
        <v>69</v>
      </c>
      <c r="N19" t="str">
        <f t="shared" si="0"/>
        <v>Elma Ljuca</v>
      </c>
      <c r="O19" t="s">
        <v>147</v>
      </c>
      <c r="Q19" s="24">
        <v>20</v>
      </c>
      <c r="R19" s="24">
        <v>2019</v>
      </c>
      <c r="S19" t="str">
        <f t="shared" si="1"/>
        <v>20/2019</v>
      </c>
      <c r="T19" t="s">
        <v>196</v>
      </c>
      <c r="V19" s="31">
        <v>19</v>
      </c>
      <c r="W19" s="24">
        <v>23</v>
      </c>
      <c r="X19" s="24">
        <v>2020</v>
      </c>
      <c r="Y19" s="24" t="s">
        <v>263</v>
      </c>
      <c r="Z19" s="24" t="s">
        <v>264</v>
      </c>
      <c r="AA19" s="24" t="s">
        <v>5</v>
      </c>
      <c r="AB19" s="24">
        <v>1</v>
      </c>
      <c r="AC19" s="32">
        <v>2020</v>
      </c>
      <c r="AD19" t="str">
        <f t="shared" si="2"/>
        <v>23/2020</v>
      </c>
      <c r="AE19" t="str">
        <f t="shared" si="3"/>
        <v>Majda Luković</v>
      </c>
    </row>
    <row r="20" spans="1:31" ht="22.5">
      <c r="A20" s="29">
        <v>20</v>
      </c>
      <c r="B20" s="25">
        <v>21</v>
      </c>
      <c r="C20" s="25">
        <v>2019</v>
      </c>
      <c r="D20" s="25" t="s">
        <v>70</v>
      </c>
      <c r="E20" s="25" t="s">
        <v>71</v>
      </c>
      <c r="F20" s="25" t="s">
        <v>5</v>
      </c>
      <c r="G20" s="25">
        <v>1</v>
      </c>
      <c r="H20" s="30">
        <v>2020</v>
      </c>
      <c r="I20" s="25"/>
      <c r="J20" s="25"/>
      <c r="K20" s="25"/>
      <c r="L20" s="25" t="s">
        <v>70</v>
      </c>
      <c r="M20" s="25" t="s">
        <v>71</v>
      </c>
      <c r="N20" t="str">
        <f t="shared" si="0"/>
        <v>Adnan Metanović</v>
      </c>
      <c r="O20" t="s">
        <v>148</v>
      </c>
      <c r="Q20" s="25">
        <v>21</v>
      </c>
      <c r="R20" s="25">
        <v>2019</v>
      </c>
      <c r="S20" t="str">
        <f t="shared" si="1"/>
        <v>21/2019</v>
      </c>
      <c r="T20" t="s">
        <v>197</v>
      </c>
      <c r="V20" s="29">
        <v>20</v>
      </c>
      <c r="W20" s="25">
        <v>25</v>
      </c>
      <c r="X20" s="25">
        <v>2020</v>
      </c>
      <c r="Y20" s="25" t="s">
        <v>265</v>
      </c>
      <c r="Z20" s="25" t="s">
        <v>266</v>
      </c>
      <c r="AA20" s="25" t="s">
        <v>5</v>
      </c>
      <c r="AB20" s="25">
        <v>1</v>
      </c>
      <c r="AC20" s="30">
        <v>2020</v>
      </c>
      <c r="AD20" t="str">
        <f t="shared" si="2"/>
        <v>25/2020</v>
      </c>
      <c r="AE20" t="str">
        <f t="shared" si="3"/>
        <v>Robert Camaj</v>
      </c>
    </row>
    <row r="21" spans="1:31" ht="12.75">
      <c r="A21" s="31">
        <v>21</v>
      </c>
      <c r="B21" s="24">
        <v>23</v>
      </c>
      <c r="C21" s="24">
        <v>2019</v>
      </c>
      <c r="D21" s="24" t="s">
        <v>72</v>
      </c>
      <c r="E21" s="24" t="s">
        <v>73</v>
      </c>
      <c r="F21" s="24" t="s">
        <v>74</v>
      </c>
      <c r="G21" s="24">
        <v>1</v>
      </c>
      <c r="H21" s="32">
        <v>2020</v>
      </c>
      <c r="I21" s="24"/>
      <c r="J21" s="24"/>
      <c r="K21" s="24"/>
      <c r="L21" s="24" t="s">
        <v>72</v>
      </c>
      <c r="M21" s="24" t="s">
        <v>73</v>
      </c>
      <c r="N21" t="str">
        <f t="shared" si="0"/>
        <v>Sara Pejović</v>
      </c>
      <c r="O21" t="s">
        <v>149</v>
      </c>
      <c r="Q21" s="24">
        <v>23</v>
      </c>
      <c r="R21" s="24">
        <v>2019</v>
      </c>
      <c r="S21" t="str">
        <f t="shared" si="1"/>
        <v>23/2019</v>
      </c>
      <c r="T21" t="s">
        <v>198</v>
      </c>
      <c r="V21" s="31">
        <v>21</v>
      </c>
      <c r="W21" s="24">
        <v>26</v>
      </c>
      <c r="X21" s="24">
        <v>2020</v>
      </c>
      <c r="Y21" s="24" t="s">
        <v>98</v>
      </c>
      <c r="Z21" s="24" t="s">
        <v>267</v>
      </c>
      <c r="AA21" s="24" t="s">
        <v>5</v>
      </c>
      <c r="AB21" s="24">
        <v>1</v>
      </c>
      <c r="AC21" s="32">
        <v>2020</v>
      </c>
      <c r="AD21" t="str">
        <f t="shared" si="2"/>
        <v>26/2020</v>
      </c>
      <c r="AE21" t="str">
        <f t="shared" si="3"/>
        <v>Jakov Ivanović</v>
      </c>
    </row>
    <row r="22" spans="1:31" ht="12.75">
      <c r="A22" s="29">
        <v>22</v>
      </c>
      <c r="B22" s="25">
        <v>24</v>
      </c>
      <c r="C22" s="25">
        <v>2019</v>
      </c>
      <c r="D22" s="25" t="s">
        <v>75</v>
      </c>
      <c r="E22" s="25" t="s">
        <v>76</v>
      </c>
      <c r="F22" s="25" t="s">
        <v>5</v>
      </c>
      <c r="G22" s="25">
        <v>1</v>
      </c>
      <c r="H22" s="30">
        <v>2020</v>
      </c>
      <c r="I22" s="25"/>
      <c r="J22" s="25"/>
      <c r="K22" s="25"/>
      <c r="L22" s="25" t="s">
        <v>75</v>
      </c>
      <c r="M22" s="25" t="s">
        <v>76</v>
      </c>
      <c r="N22" t="str">
        <f t="shared" si="0"/>
        <v>Sandra Rajković</v>
      </c>
      <c r="O22" t="s">
        <v>150</v>
      </c>
      <c r="Q22" s="25">
        <v>24</v>
      </c>
      <c r="R22" s="25">
        <v>2019</v>
      </c>
      <c r="S22" t="str">
        <f t="shared" si="1"/>
        <v>24/2019</v>
      </c>
      <c r="T22" t="s">
        <v>199</v>
      </c>
      <c r="V22" s="29">
        <v>22</v>
      </c>
      <c r="W22" s="25">
        <v>27</v>
      </c>
      <c r="X22" s="25">
        <v>2020</v>
      </c>
      <c r="Y22" s="25" t="s">
        <v>88</v>
      </c>
      <c r="Z22" s="25" t="s">
        <v>266</v>
      </c>
      <c r="AA22" s="25" t="s">
        <v>5</v>
      </c>
      <c r="AB22" s="25">
        <v>1</v>
      </c>
      <c r="AC22" s="30">
        <v>2020</v>
      </c>
      <c r="AD22" t="str">
        <f t="shared" si="2"/>
        <v>27/2020</v>
      </c>
      <c r="AE22" t="str">
        <f t="shared" si="3"/>
        <v>Kristina Camaj</v>
      </c>
    </row>
    <row r="23" spans="1:31" ht="12.75">
      <c r="A23" s="31">
        <v>23</v>
      </c>
      <c r="B23" s="24">
        <v>25</v>
      </c>
      <c r="C23" s="24">
        <v>2019</v>
      </c>
      <c r="D23" s="24" t="s">
        <v>77</v>
      </c>
      <c r="E23" s="24" t="s">
        <v>78</v>
      </c>
      <c r="F23" s="24" t="s">
        <v>5</v>
      </c>
      <c r="G23" s="24">
        <v>1</v>
      </c>
      <c r="H23" s="32">
        <v>2020</v>
      </c>
      <c r="I23" s="24"/>
      <c r="J23" s="24"/>
      <c r="K23" s="24"/>
      <c r="L23" s="24" t="s">
        <v>77</v>
      </c>
      <c r="M23" s="24" t="s">
        <v>78</v>
      </c>
      <c r="N23" t="str">
        <f t="shared" si="0"/>
        <v>Dina Pepić</v>
      </c>
      <c r="O23" t="s">
        <v>151</v>
      </c>
      <c r="Q23" s="24">
        <v>25</v>
      </c>
      <c r="R23" s="24">
        <v>2019</v>
      </c>
      <c r="S23" t="str">
        <f t="shared" si="1"/>
        <v>25/2019</v>
      </c>
      <c r="T23" t="s">
        <v>200</v>
      </c>
      <c r="V23" s="31">
        <v>23</v>
      </c>
      <c r="W23" s="24">
        <v>29</v>
      </c>
      <c r="X23" s="24">
        <v>2020</v>
      </c>
      <c r="Y23" s="24" t="s">
        <v>44</v>
      </c>
      <c r="Z23" s="24" t="s">
        <v>268</v>
      </c>
      <c r="AA23" s="24" t="s">
        <v>5</v>
      </c>
      <c r="AB23" s="24">
        <v>1</v>
      </c>
      <c r="AC23" s="32">
        <v>2020</v>
      </c>
      <c r="AD23" t="str">
        <f t="shared" si="2"/>
        <v>29/2020</v>
      </c>
      <c r="AE23" t="str">
        <f t="shared" si="3"/>
        <v>Anđela Ristić</v>
      </c>
    </row>
    <row r="24" spans="1:31" ht="12.75">
      <c r="A24" s="29">
        <v>24</v>
      </c>
      <c r="B24" s="25">
        <v>26</v>
      </c>
      <c r="C24" s="25">
        <v>2019</v>
      </c>
      <c r="D24" s="25" t="s">
        <v>79</v>
      </c>
      <c r="E24" s="25" t="s">
        <v>80</v>
      </c>
      <c r="F24" s="25" t="s">
        <v>5</v>
      </c>
      <c r="G24" s="25">
        <v>1</v>
      </c>
      <c r="H24" s="30">
        <v>2020</v>
      </c>
      <c r="I24" s="25"/>
      <c r="J24" s="25"/>
      <c r="K24" s="25"/>
      <c r="L24" s="25" t="s">
        <v>79</v>
      </c>
      <c r="M24" s="25" t="s">
        <v>80</v>
      </c>
      <c r="N24" t="str">
        <f t="shared" si="0"/>
        <v>Elena Mavrak</v>
      </c>
      <c r="O24" t="s">
        <v>152</v>
      </c>
      <c r="Q24" s="25">
        <v>26</v>
      </c>
      <c r="R24" s="25">
        <v>2019</v>
      </c>
      <c r="S24" t="str">
        <f t="shared" si="1"/>
        <v>26/2019</v>
      </c>
      <c r="T24" t="s">
        <v>201</v>
      </c>
      <c r="V24" s="29">
        <v>24</v>
      </c>
      <c r="W24" s="25">
        <v>30</v>
      </c>
      <c r="X24" s="25">
        <v>2020</v>
      </c>
      <c r="Y24" s="25" t="s">
        <v>269</v>
      </c>
      <c r="Z24" s="25" t="s">
        <v>65</v>
      </c>
      <c r="AA24" s="25" t="s">
        <v>5</v>
      </c>
      <c r="AB24" s="25">
        <v>1</v>
      </c>
      <c r="AC24" s="30">
        <v>2020</v>
      </c>
      <c r="AD24" t="str">
        <f t="shared" si="2"/>
        <v>30/2020</v>
      </c>
      <c r="AE24" t="str">
        <f t="shared" si="3"/>
        <v>Neda Vukotić</v>
      </c>
    </row>
    <row r="25" spans="1:31" ht="22.5">
      <c r="A25" s="31">
        <v>25</v>
      </c>
      <c r="B25" s="24">
        <v>28</v>
      </c>
      <c r="C25" s="24">
        <v>2019</v>
      </c>
      <c r="D25" s="24" t="s">
        <v>81</v>
      </c>
      <c r="E25" s="24" t="s">
        <v>82</v>
      </c>
      <c r="F25" s="24" t="s">
        <v>5</v>
      </c>
      <c r="G25" s="24">
        <v>1</v>
      </c>
      <c r="H25" s="32">
        <v>2020</v>
      </c>
      <c r="I25" s="24"/>
      <c r="J25" s="24"/>
      <c r="K25" s="24"/>
      <c r="L25" s="24" t="s">
        <v>81</v>
      </c>
      <c r="M25" s="24" t="s">
        <v>82</v>
      </c>
      <c r="N25" t="str">
        <f t="shared" si="0"/>
        <v>Nina Vučić</v>
      </c>
      <c r="O25" t="s">
        <v>153</v>
      </c>
      <c r="Q25" s="24">
        <v>28</v>
      </c>
      <c r="R25" s="24">
        <v>2019</v>
      </c>
      <c r="S25" t="str">
        <f t="shared" si="1"/>
        <v>28/2019</v>
      </c>
      <c r="T25" t="s">
        <v>202</v>
      </c>
      <c r="V25" s="31">
        <v>25</v>
      </c>
      <c r="W25" s="24">
        <v>32</v>
      </c>
      <c r="X25" s="24">
        <v>2020</v>
      </c>
      <c r="Y25" s="24" t="s">
        <v>38</v>
      </c>
      <c r="Z25" s="24" t="s">
        <v>67</v>
      </c>
      <c r="AA25" s="24" t="s">
        <v>5</v>
      </c>
      <c r="AB25" s="24">
        <v>1</v>
      </c>
      <c r="AC25" s="32">
        <v>2020</v>
      </c>
      <c r="AD25" t="str">
        <f t="shared" si="2"/>
        <v>32/2020</v>
      </c>
      <c r="AE25" t="str">
        <f t="shared" si="3"/>
        <v>Jovana Radulović</v>
      </c>
    </row>
    <row r="26" spans="1:31" ht="12.75">
      <c r="A26" s="29">
        <v>26</v>
      </c>
      <c r="B26" s="25">
        <v>29</v>
      </c>
      <c r="C26" s="25">
        <v>2019</v>
      </c>
      <c r="D26" s="25" t="s">
        <v>83</v>
      </c>
      <c r="E26" s="25" t="s">
        <v>84</v>
      </c>
      <c r="F26" s="25" t="s">
        <v>5</v>
      </c>
      <c r="G26" s="25">
        <v>1</v>
      </c>
      <c r="H26" s="30">
        <v>2020</v>
      </c>
      <c r="I26" s="25"/>
      <c r="J26" s="25"/>
      <c r="K26" s="25"/>
      <c r="L26" s="25" t="s">
        <v>83</v>
      </c>
      <c r="M26" s="25" t="s">
        <v>84</v>
      </c>
      <c r="N26" t="str">
        <f t="shared" si="0"/>
        <v>Sava Mirković</v>
      </c>
      <c r="O26" t="s">
        <v>154</v>
      </c>
      <c r="Q26" s="25">
        <v>29</v>
      </c>
      <c r="R26" s="25">
        <v>2019</v>
      </c>
      <c r="S26" t="str">
        <f t="shared" si="1"/>
        <v>29/2019</v>
      </c>
      <c r="T26" t="s">
        <v>203</v>
      </c>
      <c r="V26" s="29">
        <v>26</v>
      </c>
      <c r="W26" s="25">
        <v>34</v>
      </c>
      <c r="X26" s="25">
        <v>2020</v>
      </c>
      <c r="Y26" s="25" t="s">
        <v>270</v>
      </c>
      <c r="Z26" s="25" t="s">
        <v>271</v>
      </c>
      <c r="AA26" s="25" t="s">
        <v>5</v>
      </c>
      <c r="AB26" s="25">
        <v>1</v>
      </c>
      <c r="AC26" s="30">
        <v>2020</v>
      </c>
      <c r="AD26" t="str">
        <f t="shared" si="2"/>
        <v>34/2020</v>
      </c>
      <c r="AE26" t="str">
        <f t="shared" si="3"/>
        <v>Pavelina Palević</v>
      </c>
    </row>
    <row r="27" spans="1:31" ht="22.5">
      <c r="A27" s="31">
        <v>27</v>
      </c>
      <c r="B27" s="24">
        <v>30</v>
      </c>
      <c r="C27" s="24">
        <v>2019</v>
      </c>
      <c r="D27" s="24" t="s">
        <v>29</v>
      </c>
      <c r="E27" s="24" t="s">
        <v>85</v>
      </c>
      <c r="F27" s="24" t="s">
        <v>74</v>
      </c>
      <c r="G27" s="24">
        <v>1</v>
      </c>
      <c r="H27" s="32">
        <v>2020</v>
      </c>
      <c r="I27" s="24"/>
      <c r="J27" s="24"/>
      <c r="K27" s="24"/>
      <c r="L27" s="24" t="s">
        <v>29</v>
      </c>
      <c r="M27" s="24" t="s">
        <v>85</v>
      </c>
      <c r="N27" t="str">
        <f t="shared" si="0"/>
        <v>Aleksandra Drljević</v>
      </c>
      <c r="O27" t="s">
        <v>155</v>
      </c>
      <c r="Q27" s="24">
        <v>30</v>
      </c>
      <c r="R27" s="24">
        <v>2019</v>
      </c>
      <c r="S27" t="str">
        <f t="shared" si="1"/>
        <v>30/2019</v>
      </c>
      <c r="T27" t="s">
        <v>204</v>
      </c>
      <c r="V27" s="31">
        <v>27</v>
      </c>
      <c r="W27" s="24">
        <v>36</v>
      </c>
      <c r="X27" s="24">
        <v>2020</v>
      </c>
      <c r="Y27" s="24" t="s">
        <v>54</v>
      </c>
      <c r="Z27" s="24" t="s">
        <v>246</v>
      </c>
      <c r="AA27" s="24" t="s">
        <v>5</v>
      </c>
      <c r="AB27" s="24">
        <v>1</v>
      </c>
      <c r="AC27" s="32">
        <v>2020</v>
      </c>
      <c r="AD27" t="str">
        <f t="shared" si="2"/>
        <v>36/2020</v>
      </c>
      <c r="AE27" t="str">
        <f t="shared" si="3"/>
        <v>Luka Bojović</v>
      </c>
    </row>
    <row r="28" spans="1:31" ht="22.5">
      <c r="A28" s="29">
        <v>28</v>
      </c>
      <c r="B28" s="25">
        <v>31</v>
      </c>
      <c r="C28" s="25">
        <v>2019</v>
      </c>
      <c r="D28" s="25" t="s">
        <v>86</v>
      </c>
      <c r="E28" s="25" t="s">
        <v>87</v>
      </c>
      <c r="F28" s="25" t="s">
        <v>5</v>
      </c>
      <c r="G28" s="25">
        <v>1</v>
      </c>
      <c r="H28" s="30">
        <v>2020</v>
      </c>
      <c r="I28" s="25"/>
      <c r="J28" s="25"/>
      <c r="K28" s="25"/>
      <c r="L28" s="25" t="s">
        <v>86</v>
      </c>
      <c r="M28" s="25" t="s">
        <v>87</v>
      </c>
      <c r="N28" t="str">
        <f t="shared" si="0"/>
        <v>Tamara Terzić</v>
      </c>
      <c r="O28" t="s">
        <v>156</v>
      </c>
      <c r="Q28" s="25">
        <v>31</v>
      </c>
      <c r="R28" s="25">
        <v>2019</v>
      </c>
      <c r="S28" t="str">
        <f t="shared" si="1"/>
        <v>31/2019</v>
      </c>
      <c r="T28" t="s">
        <v>205</v>
      </c>
      <c r="V28" s="29">
        <v>28</v>
      </c>
      <c r="W28" s="25">
        <v>37</v>
      </c>
      <c r="X28" s="25">
        <v>2020</v>
      </c>
      <c r="Y28" s="25" t="s">
        <v>272</v>
      </c>
      <c r="Z28" s="25" t="s">
        <v>273</v>
      </c>
      <c r="AA28" s="25" t="s">
        <v>5</v>
      </c>
      <c r="AB28" s="25">
        <v>1</v>
      </c>
      <c r="AC28" s="30">
        <v>2020</v>
      </c>
      <c r="AD28" t="str">
        <f t="shared" si="2"/>
        <v>37/2020</v>
      </c>
      <c r="AE28" t="str">
        <f t="shared" si="3"/>
        <v>Rina Dedvukaj</v>
      </c>
    </row>
    <row r="29" spans="1:31" ht="12.75">
      <c r="A29" s="31">
        <v>29</v>
      </c>
      <c r="B29" s="24">
        <v>32</v>
      </c>
      <c r="C29" s="24">
        <v>2019</v>
      </c>
      <c r="D29" s="24" t="s">
        <v>88</v>
      </c>
      <c r="E29" s="24" t="s">
        <v>89</v>
      </c>
      <c r="F29" s="24" t="s">
        <v>5</v>
      </c>
      <c r="G29" s="24">
        <v>1</v>
      </c>
      <c r="H29" s="32">
        <v>2020</v>
      </c>
      <c r="I29" s="24"/>
      <c r="J29" s="24"/>
      <c r="K29" s="24"/>
      <c r="L29" s="24" t="s">
        <v>88</v>
      </c>
      <c r="M29" s="24" t="s">
        <v>89</v>
      </c>
      <c r="N29" t="str">
        <f t="shared" si="0"/>
        <v>Kristina Gojčaj</v>
      </c>
      <c r="O29" t="s">
        <v>157</v>
      </c>
      <c r="Q29" s="24">
        <v>32</v>
      </c>
      <c r="R29" s="24">
        <v>2019</v>
      </c>
      <c r="S29" t="str">
        <f t="shared" si="1"/>
        <v>32/2019</v>
      </c>
      <c r="T29" t="s">
        <v>206</v>
      </c>
      <c r="V29" s="31">
        <v>29</v>
      </c>
      <c r="W29" s="24">
        <v>38</v>
      </c>
      <c r="X29" s="24">
        <v>2020</v>
      </c>
      <c r="Y29" s="24" t="s">
        <v>274</v>
      </c>
      <c r="Z29" s="24" t="s">
        <v>275</v>
      </c>
      <c r="AA29" s="24" t="s">
        <v>5</v>
      </c>
      <c r="AB29" s="24">
        <v>1</v>
      </c>
      <c r="AC29" s="32">
        <v>2020</v>
      </c>
      <c r="AD29" t="str">
        <f t="shared" si="2"/>
        <v>38/2020</v>
      </c>
      <c r="AE29" t="str">
        <f t="shared" si="3"/>
        <v>Marjana Milošević</v>
      </c>
    </row>
    <row r="30" spans="1:31" ht="12.75">
      <c r="A30" s="29">
        <v>30</v>
      </c>
      <c r="B30" s="25">
        <v>33</v>
      </c>
      <c r="C30" s="25">
        <v>2019</v>
      </c>
      <c r="D30" s="25" t="s">
        <v>52</v>
      </c>
      <c r="E30" s="25" t="s">
        <v>90</v>
      </c>
      <c r="F30" s="25" t="s">
        <v>5</v>
      </c>
      <c r="G30" s="25">
        <v>1</v>
      </c>
      <c r="H30" s="30">
        <v>2020</v>
      </c>
      <c r="I30" s="25"/>
      <c r="J30" s="25"/>
      <c r="K30" s="25"/>
      <c r="L30" s="25" t="s">
        <v>52</v>
      </c>
      <c r="M30" s="25" t="s">
        <v>90</v>
      </c>
      <c r="N30" t="str">
        <f t="shared" si="0"/>
        <v>Nađa Popović</v>
      </c>
      <c r="O30" t="s">
        <v>158</v>
      </c>
      <c r="Q30" s="25">
        <v>33</v>
      </c>
      <c r="R30" s="25">
        <v>2019</v>
      </c>
      <c r="S30" t="str">
        <f t="shared" si="1"/>
        <v>33/2019</v>
      </c>
      <c r="T30" t="s">
        <v>207</v>
      </c>
      <c r="V30" s="29">
        <v>30</v>
      </c>
      <c r="W30" s="25">
        <v>40</v>
      </c>
      <c r="X30" s="25">
        <v>2020</v>
      </c>
      <c r="Y30" s="25" t="s">
        <v>72</v>
      </c>
      <c r="Z30" s="25" t="s">
        <v>276</v>
      </c>
      <c r="AA30" s="25" t="s">
        <v>74</v>
      </c>
      <c r="AB30" s="25">
        <v>1</v>
      </c>
      <c r="AC30" s="30">
        <v>2020</v>
      </c>
      <c r="AD30" t="str">
        <f t="shared" si="2"/>
        <v>40/2020</v>
      </c>
      <c r="AE30" t="str">
        <f t="shared" si="3"/>
        <v>Sara Milatović</v>
      </c>
    </row>
    <row r="31" spans="1:31" ht="22.5">
      <c r="A31" s="31">
        <v>31</v>
      </c>
      <c r="B31" s="24">
        <v>34</v>
      </c>
      <c r="C31" s="24">
        <v>2019</v>
      </c>
      <c r="D31" s="24" t="s">
        <v>91</v>
      </c>
      <c r="E31" s="24" t="s">
        <v>92</v>
      </c>
      <c r="F31" s="24" t="s">
        <v>5</v>
      </c>
      <c r="G31" s="24">
        <v>1</v>
      </c>
      <c r="H31" s="32">
        <v>2020</v>
      </c>
      <c r="I31" s="24"/>
      <c r="J31" s="24"/>
      <c r="K31" s="24"/>
      <c r="L31" s="24" t="s">
        <v>91</v>
      </c>
      <c r="M31" s="24" t="s">
        <v>92</v>
      </c>
      <c r="N31" t="str">
        <f t="shared" si="0"/>
        <v>Ivan Krivokapić</v>
      </c>
      <c r="O31" t="s">
        <v>159</v>
      </c>
      <c r="Q31" s="24">
        <v>34</v>
      </c>
      <c r="R31" s="24">
        <v>2019</v>
      </c>
      <c r="S31" t="str">
        <f t="shared" si="1"/>
        <v>34/2019</v>
      </c>
      <c r="T31" t="s">
        <v>208</v>
      </c>
      <c r="V31" s="31">
        <v>31</v>
      </c>
      <c r="W31" s="24">
        <v>41</v>
      </c>
      <c r="X31" s="24">
        <v>2020</v>
      </c>
      <c r="Y31" s="24" t="s">
        <v>72</v>
      </c>
      <c r="Z31" s="24" t="s">
        <v>277</v>
      </c>
      <c r="AA31" s="24" t="s">
        <v>5</v>
      </c>
      <c r="AB31" s="24">
        <v>1</v>
      </c>
      <c r="AC31" s="32">
        <v>2020</v>
      </c>
      <c r="AD31" t="str">
        <f t="shared" si="2"/>
        <v>41/2020</v>
      </c>
      <c r="AE31" t="str">
        <f t="shared" si="3"/>
        <v>Sara Saveljić</v>
      </c>
    </row>
    <row r="32" spans="1:31" ht="12.75">
      <c r="A32" s="29">
        <v>32</v>
      </c>
      <c r="B32" s="25">
        <v>37</v>
      </c>
      <c r="C32" s="25">
        <v>2019</v>
      </c>
      <c r="D32" s="25" t="s">
        <v>93</v>
      </c>
      <c r="E32" s="25" t="s">
        <v>94</v>
      </c>
      <c r="F32" s="25" t="s">
        <v>74</v>
      </c>
      <c r="G32" s="25">
        <v>1</v>
      </c>
      <c r="H32" s="30">
        <v>2020</v>
      </c>
      <c r="I32" s="25"/>
      <c r="J32" s="25"/>
      <c r="K32" s="25"/>
      <c r="L32" s="25" t="s">
        <v>93</v>
      </c>
      <c r="M32" s="25" t="s">
        <v>94</v>
      </c>
      <c r="N32" t="str">
        <f t="shared" si="0"/>
        <v>Renata Selčanin</v>
      </c>
      <c r="O32" t="s">
        <v>160</v>
      </c>
      <c r="Q32" s="25">
        <v>37</v>
      </c>
      <c r="R32" s="25">
        <v>2019</v>
      </c>
      <c r="S32" t="str">
        <f t="shared" si="1"/>
        <v>37/2019</v>
      </c>
      <c r="T32" t="s">
        <v>209</v>
      </c>
      <c r="V32" s="29">
        <v>32</v>
      </c>
      <c r="W32" s="25">
        <v>42</v>
      </c>
      <c r="X32" s="25">
        <v>2020</v>
      </c>
      <c r="Y32" s="25" t="s">
        <v>278</v>
      </c>
      <c r="Z32" s="25" t="s">
        <v>279</v>
      </c>
      <c r="AA32" s="25" t="s">
        <v>5</v>
      </c>
      <c r="AB32" s="25">
        <v>1</v>
      </c>
      <c r="AC32" s="30">
        <v>2020</v>
      </c>
      <c r="AD32" t="str">
        <f t="shared" si="2"/>
        <v>42/2020</v>
      </c>
      <c r="AE32" t="str">
        <f t="shared" si="3"/>
        <v>Lidija Zeković</v>
      </c>
    </row>
    <row r="33" spans="1:31" ht="22.5">
      <c r="A33" s="31">
        <v>33</v>
      </c>
      <c r="B33" s="24">
        <v>40</v>
      </c>
      <c r="C33" s="24">
        <v>2019</v>
      </c>
      <c r="D33" s="24" t="s">
        <v>95</v>
      </c>
      <c r="E33" s="24" t="s">
        <v>96</v>
      </c>
      <c r="F33" s="24" t="s">
        <v>5</v>
      </c>
      <c r="G33" s="24">
        <v>1</v>
      </c>
      <c r="H33" s="32">
        <v>2020</v>
      </c>
      <c r="I33" s="24"/>
      <c r="J33" s="24"/>
      <c r="K33" s="24"/>
      <c r="L33" s="24" t="s">
        <v>95</v>
      </c>
      <c r="M33" s="24" t="s">
        <v>96</v>
      </c>
      <c r="N33" t="str">
        <f t="shared" si="0"/>
        <v>Đorđe Vukićević</v>
      </c>
      <c r="O33" t="s">
        <v>161</v>
      </c>
      <c r="Q33" s="24">
        <v>40</v>
      </c>
      <c r="R33" s="24">
        <v>2019</v>
      </c>
      <c r="S33" t="str">
        <f t="shared" si="1"/>
        <v>40/2019</v>
      </c>
      <c r="T33" t="s">
        <v>210</v>
      </c>
      <c r="V33" s="31">
        <v>33</v>
      </c>
      <c r="W33" s="24">
        <v>43</v>
      </c>
      <c r="X33" s="24">
        <v>2020</v>
      </c>
      <c r="Y33" s="24" t="s">
        <v>280</v>
      </c>
      <c r="Z33" s="24" t="s">
        <v>281</v>
      </c>
      <c r="AA33" s="24" t="s">
        <v>5</v>
      </c>
      <c r="AB33" s="24">
        <v>1</v>
      </c>
      <c r="AC33" s="32">
        <v>2020</v>
      </c>
      <c r="AD33" t="str">
        <f t="shared" si="2"/>
        <v>43/2020</v>
      </c>
      <c r="AE33" t="str">
        <f t="shared" si="3"/>
        <v>Belma Murić</v>
      </c>
    </row>
    <row r="34" spans="1:31" ht="22.5">
      <c r="A34" s="29">
        <v>34</v>
      </c>
      <c r="B34" s="25">
        <v>43</v>
      </c>
      <c r="C34" s="25">
        <v>2019</v>
      </c>
      <c r="D34" s="25" t="s">
        <v>97</v>
      </c>
      <c r="E34" s="25" t="s">
        <v>62</v>
      </c>
      <c r="F34" s="25" t="s">
        <v>5</v>
      </c>
      <c r="G34" s="25">
        <v>1</v>
      </c>
      <c r="H34" s="30">
        <v>2020</v>
      </c>
      <c r="I34" s="25"/>
      <c r="J34" s="25"/>
      <c r="K34" s="25"/>
      <c r="L34" s="25" t="s">
        <v>97</v>
      </c>
      <c r="M34" s="25" t="s">
        <v>62</v>
      </c>
      <c r="N34" t="str">
        <f t="shared" si="0"/>
        <v>Miloš Miranović</v>
      </c>
      <c r="O34" t="s">
        <v>162</v>
      </c>
      <c r="Q34" s="25">
        <v>43</v>
      </c>
      <c r="R34" s="25">
        <v>2019</v>
      </c>
      <c r="S34" t="str">
        <f t="shared" si="1"/>
        <v>43/2019</v>
      </c>
      <c r="T34" t="s">
        <v>211</v>
      </c>
      <c r="V34" s="29">
        <v>34</v>
      </c>
      <c r="W34" s="25">
        <v>44</v>
      </c>
      <c r="X34" s="25">
        <v>2020</v>
      </c>
      <c r="Y34" s="25" t="s">
        <v>282</v>
      </c>
      <c r="Z34" s="25" t="s">
        <v>283</v>
      </c>
      <c r="AA34" s="25" t="s">
        <v>5</v>
      </c>
      <c r="AB34" s="25">
        <v>1</v>
      </c>
      <c r="AC34" s="30">
        <v>2020</v>
      </c>
      <c r="AD34" t="str">
        <f t="shared" si="2"/>
        <v>44/2020</v>
      </c>
      <c r="AE34" t="str">
        <f t="shared" si="3"/>
        <v>Đorđina Perutić</v>
      </c>
    </row>
    <row r="35" spans="1:31" ht="22.5">
      <c r="A35" s="31">
        <v>35</v>
      </c>
      <c r="B35" s="24">
        <v>46</v>
      </c>
      <c r="C35" s="24">
        <v>2019</v>
      </c>
      <c r="D35" s="24" t="s">
        <v>98</v>
      </c>
      <c r="E35" s="24" t="s">
        <v>99</v>
      </c>
      <c r="F35" s="24" t="s">
        <v>5</v>
      </c>
      <c r="G35" s="24">
        <v>1</v>
      </c>
      <c r="H35" s="32">
        <v>2020</v>
      </c>
      <c r="I35" s="24"/>
      <c r="J35" s="24"/>
      <c r="K35" s="24"/>
      <c r="L35" s="24" t="s">
        <v>98</v>
      </c>
      <c r="M35" s="24" t="s">
        <v>99</v>
      </c>
      <c r="N35" t="str">
        <f t="shared" si="0"/>
        <v>Jakov Janjušević</v>
      </c>
      <c r="O35" t="s">
        <v>163</v>
      </c>
      <c r="Q35" s="24">
        <v>46</v>
      </c>
      <c r="R35" s="24">
        <v>2019</v>
      </c>
      <c r="S35" t="str">
        <f t="shared" si="1"/>
        <v>46/2019</v>
      </c>
      <c r="T35" t="s">
        <v>212</v>
      </c>
      <c r="V35" s="31">
        <v>35</v>
      </c>
      <c r="W35" s="24">
        <v>45</v>
      </c>
      <c r="X35" s="24">
        <v>2020</v>
      </c>
      <c r="Y35" s="24" t="s">
        <v>284</v>
      </c>
      <c r="Z35" s="24" t="s">
        <v>285</v>
      </c>
      <c r="AA35" s="24" t="s">
        <v>5</v>
      </c>
      <c r="AB35" s="24">
        <v>1</v>
      </c>
      <c r="AC35" s="32">
        <v>2020</v>
      </c>
      <c r="AD35" t="str">
        <f t="shared" si="2"/>
        <v>45/2020</v>
      </c>
      <c r="AE35" t="str">
        <f t="shared" si="3"/>
        <v>Radovan Baltić</v>
      </c>
    </row>
    <row r="36" spans="1:31" ht="22.5">
      <c r="A36" s="29">
        <v>36</v>
      </c>
      <c r="B36" s="25">
        <v>47</v>
      </c>
      <c r="C36" s="25">
        <v>2019</v>
      </c>
      <c r="D36" s="25" t="s">
        <v>44</v>
      </c>
      <c r="E36" s="25" t="s">
        <v>100</v>
      </c>
      <c r="F36" s="25" t="s">
        <v>5</v>
      </c>
      <c r="G36" s="25">
        <v>1</v>
      </c>
      <c r="H36" s="30">
        <v>2020</v>
      </c>
      <c r="I36" s="25"/>
      <c r="J36" s="25"/>
      <c r="K36" s="25"/>
      <c r="L36" s="25" t="s">
        <v>44</v>
      </c>
      <c r="M36" s="25" t="s">
        <v>100</v>
      </c>
      <c r="N36" t="str">
        <f t="shared" si="0"/>
        <v>Anđela Đaković</v>
      </c>
      <c r="O36" t="s">
        <v>164</v>
      </c>
      <c r="Q36" s="25">
        <v>47</v>
      </c>
      <c r="R36" s="25">
        <v>2019</v>
      </c>
      <c r="S36" t="str">
        <f t="shared" si="1"/>
        <v>47/2019</v>
      </c>
      <c r="T36" t="s">
        <v>213</v>
      </c>
      <c r="V36" s="29">
        <v>36</v>
      </c>
      <c r="W36" s="25">
        <v>46</v>
      </c>
      <c r="X36" s="25">
        <v>2020</v>
      </c>
      <c r="Y36" s="25" t="s">
        <v>286</v>
      </c>
      <c r="Z36" s="25" t="s">
        <v>287</v>
      </c>
      <c r="AA36" s="25" t="s">
        <v>5</v>
      </c>
      <c r="AB36" s="25">
        <v>1</v>
      </c>
      <c r="AC36" s="30">
        <v>2020</v>
      </c>
      <c r="AD36" t="str">
        <f t="shared" si="2"/>
        <v>46/2020</v>
      </c>
      <c r="AE36" t="str">
        <f t="shared" si="3"/>
        <v>Anastasija Tomašević</v>
      </c>
    </row>
    <row r="37" spans="1:31" ht="22.5">
      <c r="A37" s="31">
        <v>37</v>
      </c>
      <c r="B37" s="24">
        <v>48</v>
      </c>
      <c r="C37" s="24">
        <v>2019</v>
      </c>
      <c r="D37" s="24" t="s">
        <v>101</v>
      </c>
      <c r="E37" s="24" t="s">
        <v>102</v>
      </c>
      <c r="F37" s="24" t="s">
        <v>5</v>
      </c>
      <c r="G37" s="24">
        <v>1</v>
      </c>
      <c r="H37" s="32">
        <v>2020</v>
      </c>
      <c r="I37" s="24"/>
      <c r="J37" s="24"/>
      <c r="K37" s="24"/>
      <c r="L37" s="24" t="s">
        <v>101</v>
      </c>
      <c r="M37" s="24" t="s">
        <v>102</v>
      </c>
      <c r="N37" t="str">
        <f t="shared" si="0"/>
        <v>Dejana Peličić</v>
      </c>
      <c r="O37" t="s">
        <v>165</v>
      </c>
      <c r="Q37" s="24">
        <v>48</v>
      </c>
      <c r="R37" s="24">
        <v>2019</v>
      </c>
      <c r="S37" t="str">
        <f t="shared" si="1"/>
        <v>48/2019</v>
      </c>
      <c r="T37" t="s">
        <v>214</v>
      </c>
      <c r="V37" s="31">
        <v>37</v>
      </c>
      <c r="W37" s="24">
        <v>47</v>
      </c>
      <c r="X37" s="24">
        <v>2020</v>
      </c>
      <c r="Y37" s="24" t="s">
        <v>288</v>
      </c>
      <c r="Z37" s="24" t="s">
        <v>289</v>
      </c>
      <c r="AA37" s="24" t="s">
        <v>74</v>
      </c>
      <c r="AB37" s="24">
        <v>1</v>
      </c>
      <c r="AC37" s="32">
        <v>2020</v>
      </c>
      <c r="AD37" t="str">
        <f t="shared" si="2"/>
        <v>47/2020</v>
      </c>
      <c r="AE37" t="str">
        <f t="shared" si="3"/>
        <v>Danilo Mrvaljević</v>
      </c>
    </row>
    <row r="38" spans="1:31" ht="12.75">
      <c r="A38" s="29">
        <v>38</v>
      </c>
      <c r="B38" s="25">
        <v>49</v>
      </c>
      <c r="C38" s="25">
        <v>2019</v>
      </c>
      <c r="D38" s="25" t="s">
        <v>103</v>
      </c>
      <c r="E38" s="25" t="s">
        <v>104</v>
      </c>
      <c r="F38" s="25" t="s">
        <v>5</v>
      </c>
      <c r="G38" s="25">
        <v>1</v>
      </c>
      <c r="H38" s="30">
        <v>2020</v>
      </c>
      <c r="I38" s="25"/>
      <c r="J38" s="25"/>
      <c r="K38" s="25"/>
      <c r="L38" s="25" t="s">
        <v>103</v>
      </c>
      <c r="M38" s="25" t="s">
        <v>104</v>
      </c>
      <c r="N38" t="str">
        <f t="shared" si="0"/>
        <v>Nikolina Vračar</v>
      </c>
      <c r="O38" t="s">
        <v>166</v>
      </c>
      <c r="Q38" s="25">
        <v>49</v>
      </c>
      <c r="R38" s="25">
        <v>2019</v>
      </c>
      <c r="S38" t="str">
        <f t="shared" si="1"/>
        <v>49/2019</v>
      </c>
      <c r="T38" t="s">
        <v>215</v>
      </c>
      <c r="V38" s="29">
        <v>38</v>
      </c>
      <c r="W38" s="25">
        <v>49</v>
      </c>
      <c r="X38" s="25">
        <v>2020</v>
      </c>
      <c r="Y38" s="25" t="s">
        <v>290</v>
      </c>
      <c r="Z38" s="25" t="s">
        <v>291</v>
      </c>
      <c r="AA38" s="25" t="s">
        <v>5</v>
      </c>
      <c r="AB38" s="25">
        <v>1</v>
      </c>
      <c r="AC38" s="30">
        <v>2020</v>
      </c>
      <c r="AD38" t="str">
        <f t="shared" si="2"/>
        <v>49/2020</v>
      </c>
      <c r="AE38" t="str">
        <f t="shared" si="3"/>
        <v>Arta Đoković</v>
      </c>
    </row>
    <row r="39" spans="1:31" ht="22.5">
      <c r="A39" s="31">
        <v>39</v>
      </c>
      <c r="B39" s="24">
        <v>50</v>
      </c>
      <c r="C39" s="24">
        <v>2019</v>
      </c>
      <c r="D39" s="24" t="s">
        <v>103</v>
      </c>
      <c r="E39" s="24" t="s">
        <v>105</v>
      </c>
      <c r="F39" s="24" t="s">
        <v>5</v>
      </c>
      <c r="G39" s="24">
        <v>1</v>
      </c>
      <c r="H39" s="32">
        <v>2020</v>
      </c>
      <c r="I39" s="24"/>
      <c r="J39" s="24"/>
      <c r="K39" s="24"/>
      <c r="L39" s="24" t="s">
        <v>103</v>
      </c>
      <c r="M39" s="24" t="s">
        <v>105</v>
      </c>
      <c r="N39" t="str">
        <f t="shared" si="0"/>
        <v>Nikolina Čupić</v>
      </c>
      <c r="O39" t="s">
        <v>167</v>
      </c>
      <c r="Q39" s="24">
        <v>50</v>
      </c>
      <c r="R39" s="24">
        <v>2019</v>
      </c>
      <c r="S39" t="str">
        <f t="shared" si="1"/>
        <v>50/2019</v>
      </c>
      <c r="T39" t="s">
        <v>216</v>
      </c>
      <c r="V39" s="31">
        <v>39</v>
      </c>
      <c r="W39" s="24">
        <v>50</v>
      </c>
      <c r="X39" s="24">
        <v>2020</v>
      </c>
      <c r="Y39" s="24" t="s">
        <v>292</v>
      </c>
      <c r="Z39" s="24" t="s">
        <v>293</v>
      </c>
      <c r="AA39" s="24" t="s">
        <v>5</v>
      </c>
      <c r="AB39" s="24">
        <v>1</v>
      </c>
      <c r="AC39" s="32">
        <v>2020</v>
      </c>
      <c r="AD39" t="str">
        <f t="shared" si="2"/>
        <v>50/2020</v>
      </c>
      <c r="AE39" t="str">
        <f t="shared" si="3"/>
        <v>Saira Šećerović</v>
      </c>
    </row>
    <row r="40" spans="1:31" ht="22.5">
      <c r="A40" s="29">
        <v>40</v>
      </c>
      <c r="B40" s="25">
        <v>52</v>
      </c>
      <c r="C40" s="25">
        <v>2019</v>
      </c>
      <c r="D40" s="25" t="s">
        <v>97</v>
      </c>
      <c r="E40" s="25" t="s">
        <v>106</v>
      </c>
      <c r="F40" s="25" t="s">
        <v>5</v>
      </c>
      <c r="G40" s="25">
        <v>1</v>
      </c>
      <c r="H40" s="30">
        <v>2020</v>
      </c>
      <c r="I40" s="25"/>
      <c r="J40" s="25"/>
      <c r="K40" s="25"/>
      <c r="L40" s="25" t="s">
        <v>97</v>
      </c>
      <c r="M40" s="25" t="s">
        <v>106</v>
      </c>
      <c r="N40" t="str">
        <f t="shared" si="0"/>
        <v>Miloš Vuksanović</v>
      </c>
      <c r="O40" t="s">
        <v>168</v>
      </c>
      <c r="Q40" s="25">
        <v>52</v>
      </c>
      <c r="R40" s="25">
        <v>2019</v>
      </c>
      <c r="S40" t="str">
        <f t="shared" si="1"/>
        <v>52/2019</v>
      </c>
      <c r="T40" t="s">
        <v>217</v>
      </c>
      <c r="V40" s="29">
        <v>40</v>
      </c>
      <c r="W40" s="25">
        <v>51</v>
      </c>
      <c r="X40" s="25">
        <v>2020</v>
      </c>
      <c r="Y40" s="25" t="s">
        <v>294</v>
      </c>
      <c r="Z40" s="25" t="s">
        <v>295</v>
      </c>
      <c r="AA40" s="25" t="s">
        <v>74</v>
      </c>
      <c r="AB40" s="25">
        <v>1</v>
      </c>
      <c r="AC40" s="30">
        <v>2020</v>
      </c>
      <c r="AD40" t="str">
        <f t="shared" si="2"/>
        <v>51/2020</v>
      </c>
      <c r="AE40" t="str">
        <f t="shared" si="3"/>
        <v>Vladimir Perazić</v>
      </c>
    </row>
    <row r="41" spans="1:31" ht="12.75">
      <c r="A41" s="31">
        <v>41</v>
      </c>
      <c r="B41" s="24">
        <v>53</v>
      </c>
      <c r="C41" s="24">
        <v>2019</v>
      </c>
      <c r="D41" s="24" t="s">
        <v>107</v>
      </c>
      <c r="E41" s="24" t="s">
        <v>108</v>
      </c>
      <c r="F41" s="24" t="s">
        <v>5</v>
      </c>
      <c r="G41" s="24">
        <v>1</v>
      </c>
      <c r="H41" s="32">
        <v>2020</v>
      </c>
      <c r="I41" s="24"/>
      <c r="J41" s="24"/>
      <c r="K41" s="24"/>
      <c r="L41" s="24" t="s">
        <v>107</v>
      </c>
      <c r="M41" s="24" t="s">
        <v>108</v>
      </c>
      <c r="N41" t="str">
        <f t="shared" si="0"/>
        <v>Dino Mučić</v>
      </c>
      <c r="O41" t="s">
        <v>169</v>
      </c>
      <c r="Q41" s="24">
        <v>53</v>
      </c>
      <c r="R41" s="24">
        <v>2019</v>
      </c>
      <c r="S41" t="str">
        <f t="shared" si="1"/>
        <v>53/2019</v>
      </c>
      <c r="T41" t="s">
        <v>218</v>
      </c>
      <c r="V41" s="31">
        <v>41</v>
      </c>
      <c r="W41" s="24">
        <v>53</v>
      </c>
      <c r="X41" s="24">
        <v>2020</v>
      </c>
      <c r="Y41" s="24" t="s">
        <v>296</v>
      </c>
      <c r="Z41" s="24" t="s">
        <v>297</v>
      </c>
      <c r="AA41" s="24" t="s">
        <v>5</v>
      </c>
      <c r="AB41" s="24">
        <v>1</v>
      </c>
      <c r="AC41" s="32">
        <v>2020</v>
      </c>
      <c r="AD41" t="str">
        <f t="shared" si="2"/>
        <v>53/2020</v>
      </c>
      <c r="AE41" t="str">
        <f t="shared" si="3"/>
        <v>Maša Ašanin</v>
      </c>
    </row>
    <row r="42" spans="1:31" ht="22.5">
      <c r="A42" s="29">
        <v>42</v>
      </c>
      <c r="B42" s="25">
        <v>56</v>
      </c>
      <c r="C42" s="25">
        <v>2019</v>
      </c>
      <c r="D42" s="25" t="s">
        <v>109</v>
      </c>
      <c r="E42" s="25" t="s">
        <v>92</v>
      </c>
      <c r="F42" s="25" t="s">
        <v>74</v>
      </c>
      <c r="G42" s="25">
        <v>1</v>
      </c>
      <c r="H42" s="30">
        <v>2020</v>
      </c>
      <c r="I42" s="25"/>
      <c r="J42" s="25"/>
      <c r="K42" s="25"/>
      <c r="L42" s="25" t="s">
        <v>109</v>
      </c>
      <c r="M42" s="25" t="s">
        <v>92</v>
      </c>
      <c r="N42" t="str">
        <f t="shared" si="0"/>
        <v>Miljana Krivokapić</v>
      </c>
      <c r="O42" t="s">
        <v>170</v>
      </c>
      <c r="Q42" s="25">
        <v>56</v>
      </c>
      <c r="R42" s="25">
        <v>2019</v>
      </c>
      <c r="S42" t="str">
        <f t="shared" si="1"/>
        <v>56/2019</v>
      </c>
      <c r="T42" t="s">
        <v>219</v>
      </c>
      <c r="V42" s="29">
        <v>42</v>
      </c>
      <c r="W42" s="25">
        <v>54</v>
      </c>
      <c r="X42" s="25">
        <v>2020</v>
      </c>
      <c r="Y42" s="25" t="s">
        <v>286</v>
      </c>
      <c r="Z42" s="25" t="s">
        <v>298</v>
      </c>
      <c r="AA42" s="25" t="s">
        <v>74</v>
      </c>
      <c r="AB42" s="25">
        <v>1</v>
      </c>
      <c r="AC42" s="30">
        <v>2020</v>
      </c>
      <c r="AD42" t="str">
        <f t="shared" si="2"/>
        <v>54/2020</v>
      </c>
      <c r="AE42" t="str">
        <f t="shared" si="3"/>
        <v>Anastasija Ajković</v>
      </c>
    </row>
    <row r="43" spans="1:31" ht="12.75">
      <c r="A43" s="31">
        <v>43</v>
      </c>
      <c r="B43" s="24">
        <v>57</v>
      </c>
      <c r="C43" s="24">
        <v>2019</v>
      </c>
      <c r="D43" s="24" t="s">
        <v>31</v>
      </c>
      <c r="E43" s="24" t="s">
        <v>110</v>
      </c>
      <c r="F43" s="24" t="s">
        <v>5</v>
      </c>
      <c r="G43" s="24">
        <v>1</v>
      </c>
      <c r="H43" s="32">
        <v>2020</v>
      </c>
      <c r="I43" s="24"/>
      <c r="J43" s="24"/>
      <c r="K43" s="24"/>
      <c r="L43" s="24" t="s">
        <v>31</v>
      </c>
      <c r="M43" s="24" t="s">
        <v>110</v>
      </c>
      <c r="N43" t="str">
        <f t="shared" si="0"/>
        <v>Milica Danilović</v>
      </c>
      <c r="O43" t="s">
        <v>171</v>
      </c>
      <c r="Q43" s="24">
        <v>57</v>
      </c>
      <c r="R43" s="24">
        <v>2019</v>
      </c>
      <c r="S43" t="str">
        <f t="shared" si="1"/>
        <v>57/2019</v>
      </c>
      <c r="T43" t="s">
        <v>220</v>
      </c>
      <c r="V43" s="31">
        <v>43</v>
      </c>
      <c r="W43" s="24">
        <v>57</v>
      </c>
      <c r="X43" s="24">
        <v>2020</v>
      </c>
      <c r="Y43" s="24" t="s">
        <v>299</v>
      </c>
      <c r="Z43" s="24" t="s">
        <v>300</v>
      </c>
      <c r="AA43" s="24" t="s">
        <v>74</v>
      </c>
      <c r="AB43" s="24">
        <v>1</v>
      </c>
      <c r="AC43" s="32">
        <v>2020</v>
      </c>
      <c r="AD43" t="str">
        <f t="shared" si="2"/>
        <v>57/2020</v>
      </c>
      <c r="AE43" t="str">
        <f t="shared" si="3"/>
        <v>Dalina Čantić</v>
      </c>
    </row>
    <row r="44" spans="1:31" ht="22.5">
      <c r="A44" s="29">
        <v>44</v>
      </c>
      <c r="B44" s="25">
        <v>58</v>
      </c>
      <c r="C44" s="25">
        <v>2019</v>
      </c>
      <c r="D44" s="25" t="s">
        <v>111</v>
      </c>
      <c r="E44" s="25" t="s">
        <v>112</v>
      </c>
      <c r="F44" s="25" t="s">
        <v>5</v>
      </c>
      <c r="G44" s="25">
        <v>1</v>
      </c>
      <c r="H44" s="30">
        <v>2020</v>
      </c>
      <c r="I44" s="25"/>
      <c r="J44" s="25"/>
      <c r="K44" s="25"/>
      <c r="L44" s="25" t="s">
        <v>111</v>
      </c>
      <c r="M44" s="25" t="s">
        <v>112</v>
      </c>
      <c r="N44" t="str">
        <f t="shared" si="0"/>
        <v>Klara Drobnjak</v>
      </c>
      <c r="O44" t="s">
        <v>172</v>
      </c>
      <c r="Q44" s="25">
        <v>58</v>
      </c>
      <c r="R44" s="25">
        <v>2019</v>
      </c>
      <c r="S44" t="str">
        <f t="shared" si="1"/>
        <v>58/2019</v>
      </c>
      <c r="T44" t="s">
        <v>221</v>
      </c>
      <c r="V44" s="29">
        <v>44</v>
      </c>
      <c r="W44" s="25">
        <v>58</v>
      </c>
      <c r="X44" s="25">
        <v>2020</v>
      </c>
      <c r="Y44" s="25" t="s">
        <v>301</v>
      </c>
      <c r="Z44" s="25" t="s">
        <v>302</v>
      </c>
      <c r="AA44" s="25" t="s">
        <v>5</v>
      </c>
      <c r="AB44" s="25">
        <v>1</v>
      </c>
      <c r="AC44" s="30">
        <v>2020</v>
      </c>
      <c r="AD44" t="str">
        <f t="shared" si="2"/>
        <v>58/2020</v>
      </c>
      <c r="AE44" t="str">
        <f t="shared" si="3"/>
        <v>Mert Bugra Čakmak</v>
      </c>
    </row>
    <row r="45" spans="1:31" ht="12.75">
      <c r="A45" s="31">
        <v>45</v>
      </c>
      <c r="B45" s="24">
        <v>59</v>
      </c>
      <c r="C45" s="24">
        <v>2019</v>
      </c>
      <c r="D45" s="24" t="s">
        <v>113</v>
      </c>
      <c r="E45" s="24" t="s">
        <v>114</v>
      </c>
      <c r="F45" s="24" t="s">
        <v>5</v>
      </c>
      <c r="G45" s="24">
        <v>1</v>
      </c>
      <c r="H45" s="32">
        <v>2020</v>
      </c>
      <c r="I45" s="24"/>
      <c r="J45" s="24"/>
      <c r="K45" s="24"/>
      <c r="L45" s="24" t="s">
        <v>113</v>
      </c>
      <c r="M45" s="24" t="s">
        <v>114</v>
      </c>
      <c r="N45" t="str">
        <f t="shared" si="0"/>
        <v>Majna Merulić</v>
      </c>
      <c r="O45" t="s">
        <v>173</v>
      </c>
      <c r="Q45" s="24">
        <v>59</v>
      </c>
      <c r="R45" s="24">
        <v>2019</v>
      </c>
      <c r="S45" t="str">
        <f t="shared" si="1"/>
        <v>59/2019</v>
      </c>
      <c r="T45" t="s">
        <v>222</v>
      </c>
      <c r="V45" s="31">
        <v>45</v>
      </c>
      <c r="W45" s="24">
        <v>59</v>
      </c>
      <c r="X45" s="24">
        <v>2020</v>
      </c>
      <c r="Y45" s="24" t="s">
        <v>52</v>
      </c>
      <c r="Z45" s="24" t="s">
        <v>303</v>
      </c>
      <c r="AA45" s="24" t="s">
        <v>5</v>
      </c>
      <c r="AB45" s="24">
        <v>1</v>
      </c>
      <c r="AC45" s="32">
        <v>2020</v>
      </c>
      <c r="AD45" t="str">
        <f t="shared" si="2"/>
        <v>59/2020</v>
      </c>
      <c r="AE45" t="str">
        <f t="shared" si="3"/>
        <v>Nađa Laban</v>
      </c>
    </row>
    <row r="46" spans="1:31" ht="22.5">
      <c r="A46" s="29">
        <v>46</v>
      </c>
      <c r="B46" s="25">
        <v>9</v>
      </c>
      <c r="C46" s="25">
        <v>2018</v>
      </c>
      <c r="D46" s="25" t="s">
        <v>86</v>
      </c>
      <c r="E46" s="25" t="s">
        <v>115</v>
      </c>
      <c r="F46" s="25" t="s">
        <v>74</v>
      </c>
      <c r="G46" s="25">
        <v>2</v>
      </c>
      <c r="H46" s="30">
        <v>2017</v>
      </c>
      <c r="I46" s="25"/>
      <c r="J46" s="25"/>
      <c r="K46" s="25"/>
      <c r="L46" s="25" t="s">
        <v>86</v>
      </c>
      <c r="M46" s="25" t="s">
        <v>115</v>
      </c>
      <c r="N46" t="str">
        <f t="shared" si="0"/>
        <v>Tamara Miković</v>
      </c>
      <c r="O46" t="s">
        <v>22</v>
      </c>
      <c r="Q46" s="25">
        <v>9</v>
      </c>
      <c r="R46" s="25">
        <v>2018</v>
      </c>
      <c r="S46" t="str">
        <f t="shared" si="1"/>
        <v>9/2018</v>
      </c>
      <c r="T46" t="s">
        <v>223</v>
      </c>
      <c r="V46" s="29">
        <v>46</v>
      </c>
      <c r="W46" s="25">
        <v>60</v>
      </c>
      <c r="X46" s="25">
        <v>2020</v>
      </c>
      <c r="Y46" s="25" t="s">
        <v>304</v>
      </c>
      <c r="Z46" s="25" t="s">
        <v>259</v>
      </c>
      <c r="AA46" s="25" t="s">
        <v>74</v>
      </c>
      <c r="AB46" s="25">
        <v>1</v>
      </c>
      <c r="AC46" s="30">
        <v>2020</v>
      </c>
      <c r="AD46" t="str">
        <f t="shared" si="2"/>
        <v>60/2020</v>
      </c>
      <c r="AE46" t="str">
        <f t="shared" si="3"/>
        <v>Nerma Omerović</v>
      </c>
    </row>
    <row r="47" spans="1:31" ht="22.5">
      <c r="A47" s="31">
        <v>47</v>
      </c>
      <c r="B47" s="24">
        <v>51</v>
      </c>
      <c r="C47" s="24">
        <v>2018</v>
      </c>
      <c r="D47" s="24" t="s">
        <v>116</v>
      </c>
      <c r="E47" s="24" t="s">
        <v>117</v>
      </c>
      <c r="F47" s="24" t="s">
        <v>74</v>
      </c>
      <c r="G47" s="24">
        <v>2</v>
      </c>
      <c r="H47" s="32">
        <v>2017</v>
      </c>
      <c r="I47" s="24"/>
      <c r="J47" s="24"/>
      <c r="K47" s="24"/>
      <c r="L47" s="24" t="s">
        <v>116</v>
      </c>
      <c r="M47" s="24" t="s">
        <v>117</v>
      </c>
      <c r="N47" t="str">
        <f t="shared" si="0"/>
        <v>Erna Kučević</v>
      </c>
      <c r="O47" t="s">
        <v>23</v>
      </c>
      <c r="Q47" s="24">
        <v>51</v>
      </c>
      <c r="R47" s="24">
        <v>2018</v>
      </c>
      <c r="S47" t="str">
        <f t="shared" si="1"/>
        <v>51/2018</v>
      </c>
      <c r="T47" t="s">
        <v>224</v>
      </c>
      <c r="V47" s="31">
        <v>47</v>
      </c>
      <c r="W47" s="24">
        <v>30</v>
      </c>
      <c r="X47" s="24">
        <v>2019</v>
      </c>
      <c r="Y47" s="24" t="s">
        <v>29</v>
      </c>
      <c r="Z47" s="24" t="s">
        <v>85</v>
      </c>
      <c r="AA47" s="24" t="s">
        <v>74</v>
      </c>
      <c r="AB47" s="24">
        <v>2</v>
      </c>
      <c r="AC47" s="32">
        <v>2020</v>
      </c>
      <c r="AD47" t="str">
        <f t="shared" si="2"/>
        <v>30/2019</v>
      </c>
      <c r="AE47" t="str">
        <f t="shared" si="3"/>
        <v>Aleksandra Drljević</v>
      </c>
    </row>
    <row r="48" spans="1:31" ht="13.5" thickBot="1">
      <c r="A48" s="29">
        <v>48</v>
      </c>
      <c r="B48" s="25">
        <v>53</v>
      </c>
      <c r="C48" s="25">
        <v>2018</v>
      </c>
      <c r="D48" s="25" t="s">
        <v>118</v>
      </c>
      <c r="E48" s="25" t="s">
        <v>119</v>
      </c>
      <c r="F48" s="25" t="s">
        <v>74</v>
      </c>
      <c r="G48" s="25">
        <v>1</v>
      </c>
      <c r="H48" s="30">
        <v>2017</v>
      </c>
      <c r="I48" s="34"/>
      <c r="J48" s="34"/>
      <c r="K48" s="34"/>
      <c r="L48" s="25" t="s">
        <v>118</v>
      </c>
      <c r="M48" s="25" t="s">
        <v>119</v>
      </c>
      <c r="N48" t="str">
        <f t="shared" si="0"/>
        <v>Dajana Radović</v>
      </c>
      <c r="O48" t="s">
        <v>174</v>
      </c>
      <c r="Q48" s="25">
        <v>53</v>
      </c>
      <c r="R48" s="25">
        <v>2018</v>
      </c>
      <c r="S48" t="str">
        <f t="shared" si="1"/>
        <v>53/2018</v>
      </c>
      <c r="T48" t="s">
        <v>225</v>
      </c>
      <c r="V48" s="29">
        <v>48</v>
      </c>
      <c r="W48" s="25">
        <v>37</v>
      </c>
      <c r="X48" s="25">
        <v>2019</v>
      </c>
      <c r="Y48" s="25" t="s">
        <v>93</v>
      </c>
      <c r="Z48" s="25" t="s">
        <v>94</v>
      </c>
      <c r="AA48" s="25" t="s">
        <v>74</v>
      </c>
      <c r="AB48" s="25">
        <v>2</v>
      </c>
      <c r="AC48" s="30">
        <v>2020</v>
      </c>
      <c r="AD48" t="str">
        <f t="shared" si="2"/>
        <v>37/2019</v>
      </c>
      <c r="AE48" t="str">
        <f t="shared" si="3"/>
        <v>Renata Selčanin</v>
      </c>
    </row>
    <row r="49" spans="1:31" ht="22.5">
      <c r="A49" s="31">
        <v>49</v>
      </c>
      <c r="B49" s="24">
        <v>54</v>
      </c>
      <c r="C49" s="24">
        <v>2018</v>
      </c>
      <c r="D49" s="24" t="s">
        <v>31</v>
      </c>
      <c r="E49" s="24" t="s">
        <v>120</v>
      </c>
      <c r="F49" s="24" t="s">
        <v>74</v>
      </c>
      <c r="G49" s="24">
        <v>1</v>
      </c>
      <c r="H49" s="32">
        <v>2017</v>
      </c>
      <c r="L49" s="24" t="s">
        <v>31</v>
      </c>
      <c r="M49" s="24" t="s">
        <v>120</v>
      </c>
      <c r="N49" t="str">
        <f t="shared" si="0"/>
        <v>Milica Femić</v>
      </c>
      <c r="O49" t="s">
        <v>175</v>
      </c>
      <c r="Q49" s="24">
        <v>54</v>
      </c>
      <c r="R49" s="24">
        <v>2018</v>
      </c>
      <c r="S49" t="str">
        <f t="shared" si="1"/>
        <v>54/2018</v>
      </c>
      <c r="T49" t="s">
        <v>226</v>
      </c>
      <c r="V49" s="31">
        <v>49</v>
      </c>
      <c r="W49" s="24">
        <v>46</v>
      </c>
      <c r="X49" s="24">
        <v>2019</v>
      </c>
      <c r="Y49" s="24" t="s">
        <v>98</v>
      </c>
      <c r="Z49" s="24" t="s">
        <v>99</v>
      </c>
      <c r="AA49" s="24" t="s">
        <v>74</v>
      </c>
      <c r="AB49" s="24">
        <v>2</v>
      </c>
      <c r="AC49" s="32">
        <v>2020</v>
      </c>
      <c r="AD49" t="str">
        <f t="shared" si="2"/>
        <v>46/2019</v>
      </c>
      <c r="AE49" t="str">
        <f t="shared" si="3"/>
        <v>Jakov Janjušević</v>
      </c>
    </row>
    <row r="50" spans="1:31" ht="22.5">
      <c r="A50" s="29">
        <v>50</v>
      </c>
      <c r="B50" s="25">
        <v>162</v>
      </c>
      <c r="C50" s="25">
        <v>2018</v>
      </c>
      <c r="D50" s="25" t="s">
        <v>121</v>
      </c>
      <c r="E50" s="25" t="s">
        <v>122</v>
      </c>
      <c r="F50" s="25" t="s">
        <v>74</v>
      </c>
      <c r="G50" s="25">
        <v>1</v>
      </c>
      <c r="H50" s="30">
        <v>2017</v>
      </c>
      <c r="L50" s="25" t="s">
        <v>121</v>
      </c>
      <c r="M50" s="25" t="s">
        <v>122</v>
      </c>
      <c r="N50" t="str">
        <f t="shared" si="0"/>
        <v>Branko Đurišić</v>
      </c>
      <c r="O50" t="s">
        <v>176</v>
      </c>
      <c r="Q50" s="25">
        <v>162</v>
      </c>
      <c r="R50" s="25">
        <v>2018</v>
      </c>
      <c r="S50" t="str">
        <f t="shared" si="1"/>
        <v>162/2018</v>
      </c>
      <c r="T50" t="s">
        <v>227</v>
      </c>
      <c r="V50" s="29">
        <v>50</v>
      </c>
      <c r="W50" s="25">
        <v>52</v>
      </c>
      <c r="X50" s="25">
        <v>2019</v>
      </c>
      <c r="Y50" s="25" t="s">
        <v>97</v>
      </c>
      <c r="Z50" s="25" t="s">
        <v>106</v>
      </c>
      <c r="AA50" s="25" t="s">
        <v>74</v>
      </c>
      <c r="AB50" s="25">
        <v>2</v>
      </c>
      <c r="AC50" s="30">
        <v>2020</v>
      </c>
      <c r="AD50" t="str">
        <f t="shared" si="2"/>
        <v>52/2019</v>
      </c>
      <c r="AE50" t="str">
        <f t="shared" si="3"/>
        <v>Miloš Vuksanović</v>
      </c>
    </row>
    <row r="51" spans="1:31" ht="22.5">
      <c r="A51" s="31">
        <v>51</v>
      </c>
      <c r="B51" s="24">
        <v>30</v>
      </c>
      <c r="C51" s="24">
        <v>2017</v>
      </c>
      <c r="D51" s="24" t="s">
        <v>123</v>
      </c>
      <c r="E51" s="24" t="s">
        <v>124</v>
      </c>
      <c r="F51" s="24" t="s">
        <v>74</v>
      </c>
      <c r="G51" s="24">
        <v>3</v>
      </c>
      <c r="H51" s="32">
        <v>2017</v>
      </c>
      <c r="L51" s="24" t="s">
        <v>123</v>
      </c>
      <c r="M51" s="24" t="s">
        <v>124</v>
      </c>
      <c r="N51" t="str">
        <f t="shared" si="0"/>
        <v>Samra Kojašević</v>
      </c>
      <c r="O51" t="s">
        <v>24</v>
      </c>
      <c r="Q51" s="24">
        <v>30</v>
      </c>
      <c r="R51" s="24">
        <v>2017</v>
      </c>
      <c r="S51" t="str">
        <f t="shared" si="1"/>
        <v>30/2017</v>
      </c>
      <c r="T51" t="s">
        <v>228</v>
      </c>
      <c r="V51" s="31">
        <v>51</v>
      </c>
      <c r="W51" s="24">
        <v>56</v>
      </c>
      <c r="X51" s="24">
        <v>2019</v>
      </c>
      <c r="Y51" s="24" t="s">
        <v>109</v>
      </c>
      <c r="Z51" s="24" t="s">
        <v>92</v>
      </c>
      <c r="AA51" s="24" t="s">
        <v>74</v>
      </c>
      <c r="AB51" s="24">
        <v>2</v>
      </c>
      <c r="AC51" s="32">
        <v>2020</v>
      </c>
      <c r="AD51" t="str">
        <f t="shared" si="2"/>
        <v>56/2019</v>
      </c>
      <c r="AE51" t="str">
        <f t="shared" si="3"/>
        <v>Miljana Krivokapić</v>
      </c>
    </row>
    <row r="52" spans="1:31" ht="12.75">
      <c r="A52" s="29">
        <v>52</v>
      </c>
      <c r="B52" s="25">
        <v>39</v>
      </c>
      <c r="C52" s="25">
        <v>2017</v>
      </c>
      <c r="D52" s="25" t="s">
        <v>125</v>
      </c>
      <c r="E52" s="25" t="s">
        <v>78</v>
      </c>
      <c r="F52" s="25" t="s">
        <v>74</v>
      </c>
      <c r="G52" s="25">
        <v>3</v>
      </c>
      <c r="H52" s="30">
        <v>2017</v>
      </c>
      <c r="L52" s="25" t="s">
        <v>125</v>
      </c>
      <c r="M52" s="25" t="s">
        <v>78</v>
      </c>
      <c r="N52" t="str">
        <f t="shared" si="0"/>
        <v>Jasmina Pepić</v>
      </c>
      <c r="O52" t="s">
        <v>25</v>
      </c>
      <c r="Q52" s="25">
        <v>39</v>
      </c>
      <c r="R52" s="25">
        <v>2017</v>
      </c>
      <c r="S52" t="str">
        <f t="shared" si="1"/>
        <v>39/2017</v>
      </c>
      <c r="T52" t="s">
        <v>229</v>
      </c>
      <c r="V52" s="29">
        <v>52</v>
      </c>
      <c r="W52" s="25">
        <v>9</v>
      </c>
      <c r="X52" s="25">
        <v>2018</v>
      </c>
      <c r="Y52" s="25" t="s">
        <v>86</v>
      </c>
      <c r="Z52" s="25" t="s">
        <v>115</v>
      </c>
      <c r="AA52" s="25" t="s">
        <v>74</v>
      </c>
      <c r="AB52" s="25">
        <v>3</v>
      </c>
      <c r="AC52" s="30">
        <v>2017</v>
      </c>
      <c r="AD52" t="str">
        <f t="shared" si="2"/>
        <v>9/2018</v>
      </c>
      <c r="AE52" t="str">
        <f t="shared" si="3"/>
        <v>Tamara Miković</v>
      </c>
    </row>
    <row r="53" spans="1:31" ht="12.75">
      <c r="A53" s="31">
        <v>53</v>
      </c>
      <c r="B53" s="24">
        <v>42</v>
      </c>
      <c r="C53" s="24">
        <v>2017</v>
      </c>
      <c r="D53" s="24" t="s">
        <v>21</v>
      </c>
      <c r="E53" s="24" t="s">
        <v>126</v>
      </c>
      <c r="F53" s="24" t="s">
        <v>74</v>
      </c>
      <c r="G53" s="24">
        <v>3</v>
      </c>
      <c r="H53" s="32">
        <v>2017</v>
      </c>
      <c r="L53" s="24" t="s">
        <v>21</v>
      </c>
      <c r="M53" s="24" t="s">
        <v>126</v>
      </c>
      <c r="N53" t="str">
        <f t="shared" si="0"/>
        <v>Ivana Vujačić</v>
      </c>
      <c r="O53" t="s">
        <v>26</v>
      </c>
      <c r="Q53" s="24">
        <v>42</v>
      </c>
      <c r="R53" s="24">
        <v>2017</v>
      </c>
      <c r="S53" t="str">
        <f t="shared" si="1"/>
        <v>42/2017</v>
      </c>
      <c r="T53" t="s">
        <v>230</v>
      </c>
      <c r="V53" s="31">
        <v>53</v>
      </c>
      <c r="W53" s="24">
        <v>39</v>
      </c>
      <c r="X53" s="24">
        <v>2018</v>
      </c>
      <c r="Y53" s="24" t="s">
        <v>40</v>
      </c>
      <c r="Z53" s="24" t="s">
        <v>283</v>
      </c>
      <c r="AA53" s="24" t="s">
        <v>74</v>
      </c>
      <c r="AB53" s="24">
        <v>3</v>
      </c>
      <c r="AC53" s="32">
        <v>2017</v>
      </c>
      <c r="AD53" t="str">
        <f t="shared" si="2"/>
        <v>39/2018</v>
      </c>
      <c r="AE53" t="str">
        <f t="shared" si="3"/>
        <v>Katarina Perutić</v>
      </c>
    </row>
    <row r="54" spans="1:31" ht="13.5" thickBot="1">
      <c r="A54" s="33">
        <v>54</v>
      </c>
      <c r="B54" s="34">
        <v>72</v>
      </c>
      <c r="C54" s="34">
        <v>2017</v>
      </c>
      <c r="D54" s="34" t="s">
        <v>127</v>
      </c>
      <c r="E54" s="34" t="s">
        <v>128</v>
      </c>
      <c r="F54" s="34" t="s">
        <v>74</v>
      </c>
      <c r="G54" s="34">
        <v>3</v>
      </c>
      <c r="H54" s="35">
        <v>2017</v>
      </c>
      <c r="L54" s="34" t="s">
        <v>127</v>
      </c>
      <c r="M54" s="34" t="s">
        <v>128</v>
      </c>
      <c r="N54" t="str">
        <f t="shared" si="0"/>
        <v>Selma Šabotić</v>
      </c>
      <c r="O54" t="s">
        <v>27</v>
      </c>
      <c r="Q54" s="34">
        <v>72</v>
      </c>
      <c r="R54" s="34">
        <v>2017</v>
      </c>
      <c r="S54" t="str">
        <f t="shared" si="1"/>
        <v>72/2017</v>
      </c>
      <c r="T54" t="s">
        <v>231</v>
      </c>
      <c r="V54" s="29">
        <v>54</v>
      </c>
      <c r="W54" s="25">
        <v>162</v>
      </c>
      <c r="X54" s="25">
        <v>2018</v>
      </c>
      <c r="Y54" s="25" t="s">
        <v>121</v>
      </c>
      <c r="Z54" s="25" t="s">
        <v>122</v>
      </c>
      <c r="AA54" s="25" t="s">
        <v>74</v>
      </c>
      <c r="AB54" s="25">
        <v>2</v>
      </c>
      <c r="AC54" s="30">
        <v>2017</v>
      </c>
      <c r="AD54" t="str">
        <f t="shared" si="2"/>
        <v>162/2018</v>
      </c>
      <c r="AE54" t="str">
        <f t="shared" si="3"/>
        <v>Branko Đurišić</v>
      </c>
    </row>
    <row r="55" spans="22:31" ht="13.5" thickBot="1">
      <c r="V55" s="114">
        <v>55</v>
      </c>
      <c r="W55" s="36">
        <v>56</v>
      </c>
      <c r="X55" s="36">
        <v>2017</v>
      </c>
      <c r="Y55" s="36" t="s">
        <v>66</v>
      </c>
      <c r="Z55" s="36" t="s">
        <v>267</v>
      </c>
      <c r="AA55" s="36" t="s">
        <v>74</v>
      </c>
      <c r="AB55" s="36">
        <v>1</v>
      </c>
      <c r="AC55" s="115">
        <v>2017</v>
      </c>
      <c r="AD55" t="str">
        <f t="shared" si="2"/>
        <v>56/2017</v>
      </c>
      <c r="AE55" t="str">
        <f t="shared" si="3"/>
        <v>Jelena Ivanović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</cp:lastModifiedBy>
  <cp:lastPrinted>2014-08-20T10:23:08Z</cp:lastPrinted>
  <dcterms:created xsi:type="dcterms:W3CDTF">2006-10-23T10:36:11Z</dcterms:created>
  <dcterms:modified xsi:type="dcterms:W3CDTF">2021-12-29T14:11:53Z</dcterms:modified>
  <cp:category/>
  <cp:version/>
  <cp:contentType/>
  <cp:contentStatus/>
</cp:coreProperties>
</file>